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evelyn.cazorla\Desktop\EVELYN CAZORLA\RETC\SUIA\RETCE_SUIA\PORTAL WEB\19_10_2021\ANEXOS\ANEXO 5. CALCULADORAS\"/>
    </mc:Choice>
  </mc:AlternateContent>
  <bookViews>
    <workbookView xWindow="0" yWindow="465" windowWidth="28800" windowHeight="16485" tabRatio="873"/>
  </bookViews>
  <sheets>
    <sheet name="Instrucciones" sheetId="2" r:id="rId1"/>
    <sheet name="Total" sheetId="30" r:id="rId2"/>
    <sheet name="Combustibles sólidos" sheetId="3" r:id="rId3"/>
    <sheet name="Combustibles gaseosos" sheetId="5" r:id="rId4"/>
    <sheet name="Combustibles pesados" sheetId="6" r:id="rId5"/>
    <sheet name="Combustibles líquidos ligeros" sheetId="7" r:id="rId6"/>
    <sheet name="Biomasa" sheetId="8" r:id="rId7"/>
    <sheet name="Fabricación sustancias quim" sheetId="16" r:id="rId8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5" l="1"/>
  <c r="J35" i="5"/>
  <c r="D35" i="5"/>
  <c r="N9" i="7"/>
  <c r="J35" i="7"/>
  <c r="D35" i="7"/>
  <c r="N35" i="8"/>
  <c r="E35" i="8"/>
  <c r="I34" i="3"/>
  <c r="D34" i="3"/>
  <c r="N35" i="5"/>
  <c r="E35" i="5"/>
  <c r="M9" i="6"/>
  <c r="J35" i="6"/>
  <c r="D35" i="6"/>
  <c r="N35" i="6"/>
  <c r="E35" i="6"/>
  <c r="N35" i="7"/>
  <c r="E35" i="7"/>
  <c r="J35" i="8"/>
  <c r="D35" i="8"/>
  <c r="J34" i="5"/>
  <c r="D34" i="5"/>
  <c r="J34" i="7"/>
  <c r="D34" i="7"/>
  <c r="N34" i="8"/>
  <c r="E34" i="8"/>
  <c r="I33" i="3"/>
  <c r="D33" i="3"/>
  <c r="N34" i="5"/>
  <c r="E34" i="5"/>
  <c r="J34" i="6"/>
  <c r="D34" i="6"/>
  <c r="N34" i="6"/>
  <c r="E34" i="6"/>
  <c r="N34" i="7"/>
  <c r="E34" i="7"/>
  <c r="J34" i="8"/>
  <c r="D34" i="8"/>
  <c r="J32" i="5"/>
  <c r="D32" i="5"/>
  <c r="J32" i="7"/>
  <c r="D32" i="7"/>
  <c r="N32" i="8"/>
  <c r="E32" i="8"/>
  <c r="I31" i="3"/>
  <c r="D31" i="3"/>
  <c r="N32" i="5"/>
  <c r="E32" i="5"/>
  <c r="J32" i="6"/>
  <c r="D32" i="6"/>
  <c r="N32" i="6"/>
  <c r="E32" i="6"/>
  <c r="N32" i="7"/>
  <c r="E32" i="7"/>
  <c r="J32" i="8"/>
  <c r="D32" i="8"/>
  <c r="N10" i="7"/>
  <c r="N26" i="7"/>
  <c r="E26" i="7"/>
  <c r="N27" i="7"/>
  <c r="E27" i="7"/>
  <c r="N25" i="7"/>
  <c r="E25" i="7"/>
  <c r="N22" i="8"/>
  <c r="E22" i="8"/>
  <c r="N22" i="5"/>
  <c r="E22" i="5"/>
  <c r="N22" i="6"/>
  <c r="E22" i="6"/>
  <c r="N22" i="7"/>
  <c r="E22" i="7"/>
  <c r="J22" i="8"/>
  <c r="D22" i="8"/>
  <c r="J20" i="5"/>
  <c r="D20" i="5"/>
  <c r="J20" i="7"/>
  <c r="D20" i="7"/>
  <c r="N20" i="8"/>
  <c r="E20" i="8"/>
  <c r="N20" i="5"/>
  <c r="E20" i="5"/>
  <c r="J20" i="6"/>
  <c r="D20" i="6"/>
  <c r="N20" i="6"/>
  <c r="E20" i="6"/>
  <c r="N20" i="7"/>
  <c r="E20" i="7"/>
  <c r="J20" i="8"/>
  <c r="D20" i="8"/>
  <c r="J18" i="5"/>
  <c r="D18" i="5"/>
  <c r="J18" i="7"/>
  <c r="D18" i="7"/>
  <c r="N18" i="8"/>
  <c r="E18" i="8"/>
  <c r="I17" i="3"/>
  <c r="D17" i="3"/>
  <c r="N18" i="5"/>
  <c r="E18" i="5"/>
  <c r="J18" i="6"/>
  <c r="D18" i="6"/>
  <c r="N18" i="6"/>
  <c r="E18" i="6"/>
  <c r="N18" i="7"/>
  <c r="E18" i="7"/>
  <c r="J18" i="8"/>
  <c r="D18" i="8"/>
  <c r="J19" i="5"/>
  <c r="D19" i="5"/>
  <c r="J19" i="7"/>
  <c r="D19" i="7"/>
  <c r="N19" i="8"/>
  <c r="E19" i="8"/>
  <c r="I18" i="3"/>
  <c r="D18" i="3"/>
  <c r="N19" i="5"/>
  <c r="E19" i="5"/>
  <c r="J19" i="6"/>
  <c r="D19" i="6"/>
  <c r="N19" i="6"/>
  <c r="E19" i="6"/>
  <c r="N19" i="7"/>
  <c r="E19" i="7"/>
  <c r="J19" i="8"/>
  <c r="D19" i="8"/>
  <c r="J21" i="5"/>
  <c r="D21" i="5"/>
  <c r="J21" i="7"/>
  <c r="D21" i="7"/>
  <c r="N21" i="8"/>
  <c r="E21" i="8"/>
  <c r="I20" i="3"/>
  <c r="D20" i="3"/>
  <c r="N21" i="5"/>
  <c r="E21" i="5"/>
  <c r="J21" i="6"/>
  <c r="D21" i="6"/>
  <c r="N21" i="6"/>
  <c r="E21" i="6"/>
  <c r="N21" i="7"/>
  <c r="E21" i="7"/>
  <c r="J21" i="8"/>
  <c r="D21" i="8"/>
  <c r="J23" i="5"/>
  <c r="D23" i="5"/>
  <c r="J23" i="7"/>
  <c r="D23" i="7"/>
  <c r="N23" i="8"/>
  <c r="E23" i="8"/>
  <c r="I22" i="3"/>
  <c r="D22" i="3"/>
  <c r="L10" i="5"/>
  <c r="N23" i="5"/>
  <c r="E23" i="5"/>
  <c r="J23" i="6"/>
  <c r="D23" i="6"/>
  <c r="N23" i="6"/>
  <c r="E23" i="6"/>
  <c r="N23" i="7"/>
  <c r="E23" i="7"/>
  <c r="J23" i="8"/>
  <c r="D23" i="8"/>
  <c r="J24" i="5"/>
  <c r="D24" i="5"/>
  <c r="J24" i="7"/>
  <c r="D24" i="7"/>
  <c r="N24" i="8"/>
  <c r="E24" i="8"/>
  <c r="I23" i="3"/>
  <c r="D23" i="3"/>
  <c r="N24" i="5"/>
  <c r="E24" i="5"/>
  <c r="J24" i="6"/>
  <c r="D24" i="6"/>
  <c r="N24" i="6"/>
  <c r="E24" i="6"/>
  <c r="N24" i="7"/>
  <c r="E24" i="7"/>
  <c r="J24" i="8"/>
  <c r="D24" i="8"/>
  <c r="J28" i="5"/>
  <c r="D28" i="5"/>
  <c r="J28" i="7"/>
  <c r="D28" i="7"/>
  <c r="N28" i="8"/>
  <c r="E28" i="8"/>
  <c r="I27" i="3"/>
  <c r="D27" i="3"/>
  <c r="N28" i="5"/>
  <c r="E28" i="5"/>
  <c r="J28" i="6"/>
  <c r="D28" i="6"/>
  <c r="N28" i="6"/>
  <c r="E28" i="6"/>
  <c r="N28" i="7"/>
  <c r="E28" i="7"/>
  <c r="J28" i="8"/>
  <c r="D28" i="8"/>
  <c r="J29" i="5"/>
  <c r="D29" i="5"/>
  <c r="J29" i="7"/>
  <c r="D29" i="7"/>
  <c r="N29" i="8"/>
  <c r="E29" i="8"/>
  <c r="I28" i="3"/>
  <c r="D28" i="3"/>
  <c r="N29" i="5"/>
  <c r="E29" i="5"/>
  <c r="J29" i="6"/>
  <c r="D29" i="6"/>
  <c r="N29" i="6"/>
  <c r="E29" i="6"/>
  <c r="N29" i="7"/>
  <c r="E29" i="7"/>
  <c r="J29" i="8"/>
  <c r="D29" i="8"/>
  <c r="J30" i="5"/>
  <c r="D30" i="5"/>
  <c r="J30" i="7"/>
  <c r="D30" i="7"/>
  <c r="N30" i="8"/>
  <c r="E30" i="8"/>
  <c r="I29" i="3"/>
  <c r="D29" i="3"/>
  <c r="J30" i="6"/>
  <c r="D30" i="6"/>
  <c r="N30" i="7"/>
  <c r="E30" i="7"/>
  <c r="J30" i="8"/>
  <c r="D30" i="8"/>
  <c r="J31" i="5"/>
  <c r="D31" i="5"/>
  <c r="J31" i="7"/>
  <c r="D31" i="7"/>
  <c r="N31" i="8"/>
  <c r="E31" i="8"/>
  <c r="I30" i="3"/>
  <c r="D30" i="3"/>
  <c r="N31" i="5"/>
  <c r="E31" i="5"/>
  <c r="J31" i="6"/>
  <c r="D31" i="6"/>
  <c r="N31" i="6"/>
  <c r="E31" i="6"/>
  <c r="N31" i="7"/>
  <c r="E31" i="7"/>
  <c r="J31" i="8"/>
  <c r="D31" i="8"/>
  <c r="J33" i="5"/>
  <c r="D33" i="5"/>
  <c r="J33" i="7"/>
  <c r="D33" i="7"/>
  <c r="N33" i="8"/>
  <c r="E33" i="8"/>
  <c r="I32" i="3"/>
  <c r="D32" i="3"/>
  <c r="N33" i="5"/>
  <c r="E33" i="5"/>
  <c r="J33" i="6"/>
  <c r="D33" i="6"/>
  <c r="N33" i="6"/>
  <c r="E33" i="6"/>
  <c r="N33" i="7"/>
  <c r="E33" i="7"/>
  <c r="J33" i="8"/>
  <c r="D33" i="8"/>
  <c r="J36" i="5"/>
  <c r="D36" i="5"/>
  <c r="J36" i="7"/>
  <c r="D36" i="7"/>
  <c r="I35" i="3"/>
  <c r="D35" i="3"/>
  <c r="N36" i="5"/>
  <c r="E36" i="5"/>
  <c r="J36" i="6"/>
  <c r="D36" i="6"/>
  <c r="N36" i="6"/>
  <c r="E36" i="6"/>
  <c r="J36" i="8"/>
  <c r="D36" i="8"/>
  <c r="J37" i="5"/>
  <c r="D37" i="5"/>
  <c r="J37" i="7"/>
  <c r="D37" i="7"/>
  <c r="N37" i="8"/>
  <c r="E37" i="8"/>
  <c r="I36" i="3"/>
  <c r="D36" i="3"/>
  <c r="N37" i="5"/>
  <c r="E37" i="5"/>
  <c r="J37" i="6"/>
  <c r="D37" i="6"/>
  <c r="N37" i="6"/>
  <c r="E37" i="6"/>
  <c r="N37" i="7"/>
  <c r="E37" i="7"/>
  <c r="J37" i="8"/>
  <c r="D37" i="8"/>
  <c r="J38" i="7"/>
  <c r="D38" i="7"/>
  <c r="N38" i="8"/>
  <c r="E38" i="8"/>
  <c r="I37" i="3"/>
  <c r="D37" i="3"/>
  <c r="J38" i="8"/>
  <c r="D38" i="8"/>
  <c r="J39" i="5"/>
  <c r="D39" i="5"/>
  <c r="J39" i="7"/>
  <c r="D39" i="7"/>
  <c r="I38" i="3"/>
  <c r="D38" i="3"/>
  <c r="N39" i="5"/>
  <c r="E39" i="5"/>
  <c r="J39" i="6"/>
  <c r="D39" i="6"/>
  <c r="N39" i="6"/>
  <c r="E39" i="6"/>
  <c r="J39" i="8"/>
  <c r="D39" i="8"/>
  <c r="I39" i="3"/>
  <c r="D39" i="3"/>
  <c r="J40" i="8"/>
  <c r="D40" i="8"/>
  <c r="J17" i="5"/>
  <c r="D17" i="5"/>
  <c r="J17" i="7"/>
  <c r="D17" i="7"/>
  <c r="N17" i="8"/>
  <c r="E17" i="8"/>
  <c r="I16" i="3"/>
  <c r="D16" i="3"/>
  <c r="N17" i="5"/>
  <c r="E17" i="5"/>
  <c r="J17" i="6"/>
  <c r="D17" i="6"/>
  <c r="N17" i="6"/>
  <c r="E17" i="6"/>
  <c r="N17" i="7"/>
  <c r="E17" i="7"/>
  <c r="J17" i="8"/>
  <c r="D17" i="8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9" i="30"/>
  <c r="C8" i="30"/>
  <c r="E25" i="6"/>
  <c r="E26" i="6"/>
  <c r="E27" i="6"/>
  <c r="E30" i="6"/>
  <c r="E38" i="6"/>
  <c r="E40" i="6"/>
  <c r="O15" i="16"/>
  <c r="K15" i="16"/>
  <c r="F15" i="16"/>
  <c r="E15" i="16"/>
</calcChain>
</file>

<file path=xl/sharedStrings.xml><?xml version="1.0" encoding="utf-8"?>
<sst xmlns="http://schemas.openxmlformats.org/spreadsheetml/2006/main" count="1084" uniqueCount="152">
  <si>
    <t>NOx</t>
  </si>
  <si>
    <t>CO</t>
  </si>
  <si>
    <t>SOx</t>
  </si>
  <si>
    <t>Pb</t>
  </si>
  <si>
    <t>Cd</t>
  </si>
  <si>
    <t>Hg</t>
  </si>
  <si>
    <t>As</t>
  </si>
  <si>
    <t>Cr</t>
  </si>
  <si>
    <t>Zn</t>
  </si>
  <si>
    <t>PCB</t>
  </si>
  <si>
    <t>PCDD/F</t>
  </si>
  <si>
    <t>HCB</t>
  </si>
  <si>
    <t>ng I-TEQ/GJ</t>
  </si>
  <si>
    <t>Combustible</t>
  </si>
  <si>
    <t>Gasolina</t>
  </si>
  <si>
    <t>Coque de petróleo</t>
  </si>
  <si>
    <t>Carbón de coque</t>
  </si>
  <si>
    <t>Carbón vegetal</t>
  </si>
  <si>
    <t>Sólido</t>
  </si>
  <si>
    <t>Gaseoso</t>
  </si>
  <si>
    <t>Biomasa</t>
  </si>
  <si>
    <t>PM</t>
  </si>
  <si>
    <t>COV</t>
  </si>
  <si>
    <t>COVDM</t>
  </si>
  <si>
    <t>Contaminante</t>
  </si>
  <si>
    <t>ND</t>
  </si>
  <si>
    <t>Factores no disponibles</t>
  </si>
  <si>
    <t>FE</t>
  </si>
  <si>
    <t>Unidad</t>
  </si>
  <si>
    <t>Tier 1 Factores por defecto</t>
  </si>
  <si>
    <t>-</t>
  </si>
  <si>
    <t>Gas Natural</t>
  </si>
  <si>
    <t>GLP</t>
  </si>
  <si>
    <t>Diesel (gas oil)</t>
  </si>
  <si>
    <t>Madera</t>
  </si>
  <si>
    <t>Poder calorífico promedio (GJ/Tm)</t>
  </si>
  <si>
    <t>Toneladas</t>
  </si>
  <si>
    <t>Coque de carbón</t>
  </si>
  <si>
    <t>Resultados</t>
  </si>
  <si>
    <r>
      <t>N</t>
    </r>
    <r>
      <rPr>
        <vertAlign val="subscript"/>
        <sz val="10"/>
        <color theme="4" tint="-0.499984740745262"/>
        <rFont val="Arial"/>
        <family val="2"/>
      </rPr>
      <t>2</t>
    </r>
    <r>
      <rPr>
        <sz val="10"/>
        <color theme="4" tint="-0.499984740745262"/>
        <rFont val="Arial"/>
        <family val="2"/>
      </rPr>
      <t>O</t>
    </r>
  </si>
  <si>
    <r>
      <t>CO</t>
    </r>
    <r>
      <rPr>
        <vertAlign val="subscript"/>
        <sz val="10"/>
        <color theme="4" tint="-0.499984740745262"/>
        <rFont val="Arial"/>
        <family val="2"/>
      </rPr>
      <t>2</t>
    </r>
  </si>
  <si>
    <r>
      <t>CH</t>
    </r>
    <r>
      <rPr>
        <vertAlign val="subscript"/>
        <sz val="10"/>
        <color theme="4" tint="-0.499984740745262"/>
        <rFont val="Arial"/>
        <family val="2"/>
      </rPr>
      <t>4</t>
    </r>
  </si>
  <si>
    <r>
      <t>PM</t>
    </r>
    <r>
      <rPr>
        <vertAlign val="subscript"/>
        <sz val="10"/>
        <color theme="4" tint="-0.499984740745262"/>
        <rFont val="Arial"/>
        <family val="2"/>
      </rPr>
      <t>10</t>
    </r>
  </si>
  <si>
    <r>
      <t>PM</t>
    </r>
    <r>
      <rPr>
        <vertAlign val="subscript"/>
        <sz val="10"/>
        <color theme="4" tint="-0.499984740745262"/>
        <rFont val="Arial"/>
        <family val="2"/>
      </rPr>
      <t>2.5</t>
    </r>
  </si>
  <si>
    <r>
      <t>NH</t>
    </r>
    <r>
      <rPr>
        <vertAlign val="subscript"/>
        <sz val="10"/>
        <color theme="4" tint="-0.499984740745262"/>
        <rFont val="Arial"/>
        <family val="2"/>
      </rPr>
      <t>3</t>
    </r>
  </si>
  <si>
    <r>
      <t>C</t>
    </r>
    <r>
      <rPr>
        <vertAlign val="subscript"/>
        <sz val="10"/>
        <color theme="4" tint="-0.499984740745262"/>
        <rFont val="Arial"/>
        <family val="2"/>
      </rPr>
      <t>6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6</t>
    </r>
  </si>
  <si>
    <r>
      <t>C</t>
    </r>
    <r>
      <rPr>
        <vertAlign val="subscript"/>
        <sz val="10"/>
        <color theme="4" tint="-0.499984740745262"/>
        <rFont val="Arial"/>
        <family val="2"/>
      </rPr>
      <t>7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>8</t>
    </r>
  </si>
  <si>
    <r>
      <t>C</t>
    </r>
    <r>
      <rPr>
        <vertAlign val="subscript"/>
        <sz val="10"/>
        <color theme="4" tint="-0.499984740745262"/>
        <rFont val="Arial"/>
        <family val="2"/>
      </rPr>
      <t>8</t>
    </r>
    <r>
      <rPr>
        <sz val="10"/>
        <color theme="4" tint="-0.499984740745262"/>
        <rFont val="Arial"/>
        <family val="2"/>
      </rPr>
      <t>H</t>
    </r>
    <r>
      <rPr>
        <vertAlign val="subscript"/>
        <sz val="10"/>
        <color theme="4" tint="-0.499984740745262"/>
        <rFont val="Arial"/>
        <family val="2"/>
      </rPr>
      <t xml:space="preserve">10 </t>
    </r>
  </si>
  <si>
    <t>Gas LP</t>
  </si>
  <si>
    <r>
      <t>m</t>
    </r>
    <r>
      <rPr>
        <vertAlign val="superscript"/>
        <sz val="10"/>
        <rFont val="Arial"/>
        <family val="2"/>
      </rPr>
      <t>3</t>
    </r>
  </si>
  <si>
    <t>toneladas</t>
  </si>
  <si>
    <r>
      <t>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</si>
  <si>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Densidad promedio (ton/m³)</t>
  </si>
  <si>
    <t>Combustibles asociados</t>
  </si>
  <si>
    <t>Líquidos Pesados</t>
  </si>
  <si>
    <t>Líquidos Ligeros</t>
  </si>
  <si>
    <t>Instrucciones</t>
  </si>
  <si>
    <t>Da click para iniciar</t>
  </si>
  <si>
    <t>Calculadora</t>
  </si>
  <si>
    <t>Datos específicos</t>
  </si>
  <si>
    <t>g/GJ</t>
  </si>
  <si>
    <t>mg/GJ</t>
  </si>
  <si>
    <t>µg/GJ</t>
  </si>
  <si>
    <t>Unidad del FE</t>
  </si>
  <si>
    <t>Estado del combustible</t>
  </si>
  <si>
    <t>Gas natural y  GLP</t>
  </si>
  <si>
    <t>ng WHO-TEG/GJ</t>
  </si>
  <si>
    <t>BIOMASA</t>
  </si>
  <si>
    <t>COMBUSTIBLES LÍQUIDOS LIGEROS</t>
  </si>
  <si>
    <t>COMBUSTIBLES LÍQUIDOS PESADOS</t>
  </si>
  <si>
    <t>COMBUSTIBLES GASEOSOS</t>
  </si>
  <si>
    <t>COMBUSTIBLES SÓLIDOS</t>
  </si>
  <si>
    <t>Bagazo</t>
  </si>
  <si>
    <t>Poder calorífico promedio (GJ/ton)</t>
  </si>
  <si>
    <t>Gaseosos</t>
  </si>
  <si>
    <r>
      <t>PM</t>
    </r>
    <r>
      <rPr>
        <vertAlign val="subscript"/>
        <sz val="10"/>
        <color theme="5"/>
        <rFont val="Arial"/>
        <family val="2"/>
      </rPr>
      <t>10</t>
    </r>
  </si>
  <si>
    <r>
      <t>PM</t>
    </r>
    <r>
      <rPr>
        <vertAlign val="subscript"/>
        <sz val="10"/>
        <color theme="5"/>
        <rFont val="Arial"/>
        <family val="2"/>
      </rPr>
      <t>2.5</t>
    </r>
  </si>
  <si>
    <r>
      <t>NH</t>
    </r>
    <r>
      <rPr>
        <vertAlign val="subscript"/>
        <sz val="10"/>
        <color theme="5"/>
        <rFont val="Arial"/>
        <family val="2"/>
      </rPr>
      <t>3</t>
    </r>
  </si>
  <si>
    <r>
      <t>C</t>
    </r>
    <r>
      <rPr>
        <vertAlign val="subscript"/>
        <sz val="10"/>
        <color theme="5"/>
        <rFont val="Arial"/>
        <family val="2"/>
      </rPr>
      <t>6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6</t>
    </r>
  </si>
  <si>
    <r>
      <t>C</t>
    </r>
    <r>
      <rPr>
        <vertAlign val="subscript"/>
        <sz val="10"/>
        <color theme="5"/>
        <rFont val="Arial"/>
        <family val="2"/>
      </rPr>
      <t>7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>8</t>
    </r>
  </si>
  <si>
    <r>
      <t>C</t>
    </r>
    <r>
      <rPr>
        <vertAlign val="subscript"/>
        <sz val="10"/>
        <color theme="5"/>
        <rFont val="Arial"/>
        <family val="2"/>
      </rPr>
      <t>8</t>
    </r>
    <r>
      <rPr>
        <sz val="10"/>
        <color theme="5"/>
        <rFont val="Arial"/>
        <family val="2"/>
      </rPr>
      <t>H</t>
    </r>
    <r>
      <rPr>
        <vertAlign val="subscript"/>
        <sz val="10"/>
        <color theme="5"/>
        <rFont val="Arial"/>
        <family val="2"/>
      </rPr>
      <t xml:space="preserve">10 </t>
    </r>
  </si>
  <si>
    <r>
      <t>N</t>
    </r>
    <r>
      <rPr>
        <vertAlign val="subscript"/>
        <sz val="10"/>
        <color theme="5"/>
        <rFont val="Arial"/>
        <family val="2"/>
      </rPr>
      <t>2</t>
    </r>
    <r>
      <rPr>
        <sz val="10"/>
        <color theme="5"/>
        <rFont val="Arial"/>
        <family val="2"/>
      </rPr>
      <t>O</t>
    </r>
  </si>
  <si>
    <r>
      <t>CO</t>
    </r>
    <r>
      <rPr>
        <vertAlign val="subscript"/>
        <sz val="10"/>
        <color theme="5"/>
        <rFont val="Arial"/>
        <family val="2"/>
      </rPr>
      <t>2</t>
    </r>
  </si>
  <si>
    <r>
      <t>CH</t>
    </r>
    <r>
      <rPr>
        <vertAlign val="subscript"/>
        <sz val="10"/>
        <color theme="5"/>
        <rFont val="Arial"/>
        <family val="2"/>
      </rPr>
      <t>4</t>
    </r>
  </si>
  <si>
    <t>Coque</t>
  </si>
  <si>
    <t>NA</t>
  </si>
  <si>
    <t>Emisión de Gasolina</t>
  </si>
  <si>
    <t>Emisión de Fuel Oil</t>
  </si>
  <si>
    <t>Emisión de Coque de petróleo</t>
  </si>
  <si>
    <t>Emisión de Diésel</t>
  </si>
  <si>
    <t>g</t>
  </si>
  <si>
    <t>mg</t>
  </si>
  <si>
    <t>µg</t>
  </si>
  <si>
    <t>ng</t>
  </si>
  <si>
    <r>
      <t>kg/m</t>
    </r>
    <r>
      <rPr>
        <vertAlign val="superscript"/>
        <sz val="10"/>
        <color theme="1"/>
        <rFont val="Arial"/>
        <family val="2"/>
      </rPr>
      <t>3</t>
    </r>
  </si>
  <si>
    <t>FE de Gas Natural</t>
  </si>
  <si>
    <r>
      <t>kg/m</t>
    </r>
    <r>
      <rPr>
        <vertAlign val="superscript"/>
        <sz val="10"/>
        <rFont val="Arial"/>
        <family val="2"/>
      </rPr>
      <t>3</t>
    </r>
  </si>
  <si>
    <r>
      <t>kg/m</t>
    </r>
    <r>
      <rPr>
        <vertAlign val="superscript"/>
        <sz val="10"/>
        <rFont val="Arial"/>
        <family val="2"/>
      </rPr>
      <t>3</t>
    </r>
    <r>
      <rPr>
        <sz val="12"/>
        <color theme="1"/>
        <rFont val="Rockwell"/>
        <family val="2"/>
        <scheme val="minor"/>
      </rPr>
      <t/>
    </r>
  </si>
  <si>
    <t>g/ton</t>
  </si>
  <si>
    <t>kg/ton</t>
  </si>
  <si>
    <t xml:space="preserve">μg I-TEQ /ton </t>
  </si>
  <si>
    <t>kg</t>
  </si>
  <si>
    <t xml:space="preserve">μg I-TEQ/ton </t>
  </si>
  <si>
    <t>ng/GJ</t>
  </si>
  <si>
    <t>µg/kg</t>
  </si>
  <si>
    <t>kg/GJ</t>
  </si>
  <si>
    <r>
      <t>COV,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</si>
  <si>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r>
      <t>Gas Natural: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                                            GLP: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>, PCB, HCB, Zn</t>
    </r>
  </si>
  <si>
    <t>μg I-TEQ</t>
  </si>
  <si>
    <t>ng I-TEQ</t>
  </si>
  <si>
    <t>ng WHO-TEG</t>
  </si>
  <si>
    <r>
      <t xml:space="preserve">Fuel Oil: </t>
    </r>
    <r>
      <rPr>
        <sz val="10"/>
        <color rgb="FF800000"/>
        <rFont val="Arial"/>
        <family val="2"/>
      </rPr>
      <t>PCBs, HCB,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Coque de petróleo: PCBs, HCB, Zn,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</si>
  <si>
    <t>Diésel</t>
  </si>
  <si>
    <r>
      <t xml:space="preserve">Diésel: </t>
    </r>
    <r>
      <rPr>
        <sz val="10"/>
        <color rgb="FF800000"/>
        <rFont val="Arial"/>
        <family val="2"/>
      </rPr>
      <t xml:space="preserve"> PCB,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 xml:space="preserve">10                                                                                                                                                                          </t>
    </r>
    <r>
      <rPr>
        <sz val="10"/>
        <color rgb="FF800000"/>
        <rFont val="Arial"/>
        <family val="2"/>
      </rPr>
      <t>Gasolina: COVDM, HCB, PCDD/F, PCB</t>
    </r>
  </si>
  <si>
    <r>
      <t>Madera: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                                                                                                    Bagazo: C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6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7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, C</t>
    </r>
    <r>
      <rPr>
        <vertAlign val="subscript"/>
        <sz val="10"/>
        <color rgb="FF800000"/>
        <rFont val="Arial"/>
        <family val="2"/>
      </rPr>
      <t>8</t>
    </r>
    <r>
      <rPr>
        <sz val="10"/>
        <color rgb="FF800000"/>
        <rFont val="Arial"/>
        <family val="2"/>
      </rPr>
      <t>H</t>
    </r>
    <r>
      <rPr>
        <vertAlign val="subscript"/>
        <sz val="10"/>
        <color rgb="FF800000"/>
        <rFont val="Arial"/>
        <family val="2"/>
      </rPr>
      <t>10</t>
    </r>
    <r>
      <rPr>
        <sz val="10"/>
        <color rgb="FF800000"/>
        <rFont val="Arial"/>
        <family val="2"/>
      </rPr>
      <t xml:space="preserve"> </t>
    </r>
    <r>
      <rPr>
        <vertAlign val="subscript"/>
        <sz val="10"/>
        <color rgb="FF800000"/>
        <rFont val="Arial"/>
        <family val="2"/>
      </rPr>
      <t xml:space="preserve">, </t>
    </r>
    <r>
      <rPr>
        <sz val="10"/>
        <color rgb="FF800000"/>
        <rFont val="Arial"/>
        <family val="2"/>
      </rPr>
      <t xml:space="preserve">PCDD/F, PCB, COVDM </t>
    </r>
  </si>
  <si>
    <t>Emisión del proceso general</t>
  </si>
  <si>
    <t>HCl</t>
  </si>
  <si>
    <t>Proceso del ácido clorihídrico con depurador final</t>
  </si>
  <si>
    <t>Proceso del ácido clorihídrico sin depurador final</t>
  </si>
  <si>
    <t>Proceso de producción de ácido clorhídrico</t>
  </si>
  <si>
    <t>Factores de emisión para la industria del ácido clorhídrico</t>
  </si>
  <si>
    <t>Producción de sustancias químicas básicas: Ácido clorhídrico</t>
  </si>
  <si>
    <t>Toneladas de HCl producido</t>
  </si>
  <si>
    <t>Tabla1. Lista de combustibles disponibles en la calculadora</t>
  </si>
  <si>
    <t>Emisiones totales</t>
  </si>
  <si>
    <t xml:space="preserve">Combustión </t>
  </si>
  <si>
    <t>Proceso</t>
  </si>
  <si>
    <r>
      <rPr>
        <sz val="12"/>
        <color theme="5"/>
        <rFont val="Arial"/>
        <family val="2"/>
      </rPr>
      <t xml:space="preserve">1.- </t>
    </r>
    <r>
      <rPr>
        <sz val="12"/>
        <color theme="3"/>
        <rFont val="Arial"/>
        <family val="2"/>
      </rPr>
      <t>Esta cálculadora aplica para todas las emisiones por quema de combustibles y por emisiones de proceso.</t>
    </r>
  </si>
  <si>
    <t>Emisiones por proceso (Pestañas azules)</t>
  </si>
  <si>
    <r>
      <rPr>
        <sz val="12"/>
        <color theme="5"/>
        <rFont val="Arial"/>
        <family val="2"/>
      </rPr>
      <t>2.-</t>
    </r>
    <r>
      <rPr>
        <sz val="12"/>
        <color theme="3"/>
        <rFont val="Arial"/>
        <family val="2"/>
      </rPr>
      <t xml:space="preserve"> Los resultados se muestran en números naturales con dos décimas, sin embargo existen emisiones que necesitan ser expresadas en forma exponencial cuando son convertidas a toneladas  por su valor tan pequeño, en la conversión a toneladas estos resultados se muestran en cero, debido a la limitación del rango de los números.</t>
    </r>
  </si>
  <si>
    <t xml:space="preserve"> Fuel oil, coque de petroleo</t>
  </si>
  <si>
    <t>Diésel, gasolina</t>
  </si>
  <si>
    <t>Madera, bagazo</t>
  </si>
  <si>
    <t>Líquidos pesados</t>
  </si>
  <si>
    <t>Líquidos ligeros</t>
  </si>
  <si>
    <r>
      <t xml:space="preserve">Ingresar el </t>
    </r>
    <r>
      <rPr>
        <b/>
        <sz val="12"/>
        <color theme="5"/>
        <rFont val="Arial"/>
        <family val="2"/>
      </rPr>
      <t>consumo anual</t>
    </r>
    <r>
      <rPr>
        <sz val="12"/>
        <color theme="1"/>
        <rFont val="Arial"/>
        <family val="2"/>
      </rPr>
      <t xml:space="preserve"> del combustible que se utilizó en las instalaciones en la sección de "entrada de datos" que se encuentra sombreada de color amarillo, en las unidades que se solicita.</t>
    </r>
  </si>
  <si>
    <r>
      <t xml:space="preserve">A lado de la entrada de datos se encuentra la sección </t>
    </r>
    <r>
      <rPr>
        <b/>
        <sz val="12"/>
        <color theme="5"/>
        <rFont val="Arial"/>
        <family val="2"/>
      </rPr>
      <t>"Datos específicos"</t>
    </r>
    <r>
      <rPr>
        <sz val="12"/>
        <color theme="1"/>
        <rFont val="Arial"/>
        <family val="2"/>
      </rPr>
      <t>, donde se encuentran los poderes caloríficos y la densidad de los combustibles líquidos, si se cuentan con estos datos específicos se pueden sustituir en las unidades que se solicita.</t>
    </r>
  </si>
  <si>
    <r>
      <t xml:space="preserve">En la tabla de </t>
    </r>
    <r>
      <rPr>
        <b/>
        <sz val="12"/>
        <color rgb="FFFF9900"/>
        <rFont val="Arial"/>
        <family val="2"/>
      </rPr>
      <t>Resultados,</t>
    </r>
    <r>
      <rPr>
        <sz val="12"/>
        <color theme="1"/>
        <rFont val="Arial"/>
        <family val="2"/>
      </rPr>
      <t xml:space="preserve"> se muestran las emisiones calculadas por el método factores de emisión en toneladas.</t>
    </r>
  </si>
  <si>
    <r>
      <t xml:space="preserve">Ingresar las </t>
    </r>
    <r>
      <rPr>
        <b/>
        <sz val="12"/>
        <color theme="6"/>
        <rFont val="Arial"/>
        <family val="2"/>
      </rPr>
      <t>toneladas anuales procesadas</t>
    </r>
    <r>
      <rPr>
        <sz val="12"/>
        <color theme="1"/>
        <rFont val="Arial"/>
        <family val="2"/>
      </rPr>
      <t xml:space="preserve"> de la actividad productiva en la sección de entrada de datos, que se encuentra sombreada de naranja.</t>
    </r>
  </si>
  <si>
    <r>
      <t xml:space="preserve">Al final se deben que </t>
    </r>
    <r>
      <rPr>
        <b/>
        <u/>
        <sz val="12"/>
        <color theme="1"/>
        <rFont val="Arial"/>
        <family val="2"/>
      </rPr>
      <t>sumar</t>
    </r>
    <r>
      <rPr>
        <sz val="12"/>
        <color theme="1"/>
        <rFont val="Arial"/>
        <family val="2"/>
      </rPr>
      <t xml:space="preserve"> las</t>
    </r>
    <r>
      <rPr>
        <b/>
        <sz val="12"/>
        <color theme="5"/>
        <rFont val="Arial"/>
        <family val="2"/>
      </rPr>
      <t xml:space="preserve"> emisiones por combustión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y las </t>
    </r>
    <r>
      <rPr>
        <b/>
        <sz val="12"/>
        <color theme="6"/>
        <rFont val="Arial"/>
        <family val="2"/>
      </rPr>
      <t>emisiones por proceso</t>
    </r>
    <r>
      <rPr>
        <sz val="12"/>
        <color theme="1"/>
        <rFont val="Arial"/>
        <family val="2"/>
      </rPr>
      <t xml:space="preserve"> para obtener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4" tint="-0.499984740745262"/>
        <rFont val="Arial"/>
        <family val="2"/>
      </rPr>
      <t xml:space="preserve">las emisiones totales </t>
    </r>
    <r>
      <rPr>
        <sz val="12"/>
        <color theme="1"/>
        <rFont val="Arial"/>
        <family val="2"/>
      </rPr>
      <t>en la pestaña totales se muestra dicha suma. Es importante recordar que en la sección de combustibles solo deben estar ingresados los combustibles que se utilizaron y lo demás en 0.</t>
    </r>
  </si>
  <si>
    <t>Parámetro</t>
  </si>
  <si>
    <t>Entrada de datos</t>
  </si>
  <si>
    <t>Emisión de coque de carbón</t>
  </si>
  <si>
    <t>Gas natural</t>
  </si>
  <si>
    <t>Emisión de gas natural</t>
  </si>
  <si>
    <t>FE de gas LP</t>
  </si>
  <si>
    <t>Emisión de gas LP</t>
  </si>
  <si>
    <t>Fuel oil</t>
  </si>
  <si>
    <t>Diésel (gas oil)</t>
  </si>
  <si>
    <t>Emisión de madera</t>
  </si>
  <si>
    <t>Emisión de bagazo</t>
  </si>
  <si>
    <t>Emisiones por combustión (Pestañas color naranja)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</si>
</sst>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89" x14ac:knownFonts="1">
    <font>
      <sz val="12"/>
      <color theme="1"/>
      <name val="Rockwell"/>
      <family val="2"/>
      <scheme val="minor"/>
    </font>
    <font>
      <sz val="10"/>
      <color theme="1"/>
      <name val="Arial"/>
      <family val="2"/>
    </font>
    <font>
      <sz val="7.5"/>
      <color theme="1"/>
      <name val="Arial Black"/>
      <family val="2"/>
    </font>
    <font>
      <sz val="9"/>
      <color rgb="FF126EA0"/>
      <name val="Arial"/>
      <family val="2"/>
    </font>
    <font>
      <sz val="10"/>
      <color rgb="FF000000"/>
      <name val="Arial"/>
      <family val="2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006100"/>
      <name val="Rockwell"/>
      <family val="2"/>
      <scheme val="minor"/>
    </font>
    <font>
      <sz val="12"/>
      <color rgb="FF9C0006"/>
      <name val="Rockwell"/>
      <family val="2"/>
      <scheme val="minor"/>
    </font>
    <font>
      <sz val="12"/>
      <color rgb="FF3F3F76"/>
      <name val="Rockwell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theme="4" tint="-0.499984740745262"/>
      <name val="Arial"/>
      <family val="2"/>
    </font>
    <font>
      <sz val="12"/>
      <color theme="1"/>
      <name val="Arial"/>
      <family val="2"/>
    </font>
    <font>
      <sz val="16"/>
      <color rgb="FF126EA0"/>
      <name val="Arial"/>
      <family val="2"/>
    </font>
    <font>
      <sz val="10"/>
      <color theme="5"/>
      <name val="Arial"/>
      <family val="2"/>
    </font>
    <font>
      <sz val="10"/>
      <color rgb="FF800000"/>
      <name val="Arial"/>
      <family val="2"/>
    </font>
    <font>
      <vertAlign val="subscript"/>
      <sz val="10"/>
      <color theme="4" tint="-0.499984740745262"/>
      <name val="Arial"/>
      <family val="2"/>
    </font>
    <font>
      <sz val="8"/>
      <name val="Rockwell"/>
      <family val="2"/>
      <scheme val="minor"/>
    </font>
    <font>
      <sz val="16"/>
      <color theme="5"/>
      <name val="Arial"/>
      <family val="2"/>
    </font>
    <font>
      <sz val="9"/>
      <color theme="5"/>
      <name val="Arial"/>
      <family val="2"/>
    </font>
    <font>
      <vertAlign val="superscript"/>
      <sz val="10"/>
      <name val="Arial"/>
      <family val="2"/>
    </font>
    <font>
      <sz val="12"/>
      <color theme="0"/>
      <name val="Rockwell"/>
      <family val="2"/>
      <scheme val="minor"/>
    </font>
    <font>
      <sz val="12"/>
      <color theme="0"/>
      <name val="Arial"/>
      <family val="2"/>
    </font>
    <font>
      <b/>
      <sz val="12"/>
      <color theme="5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26"/>
      <color theme="4" tint="-0.499984740745262"/>
      <name val="Arial"/>
      <family val="2"/>
    </font>
    <font>
      <sz val="26"/>
      <color theme="5"/>
      <name val="Arial"/>
      <family val="2"/>
    </font>
    <font>
      <sz val="28"/>
      <color theme="5"/>
      <name val="Arial"/>
      <family val="2"/>
    </font>
    <font>
      <sz val="9"/>
      <name val="Arial"/>
      <family val="2"/>
    </font>
    <font>
      <sz val="28"/>
      <color theme="4" tint="-0.499984740745262"/>
      <name val="Arial"/>
      <family val="2"/>
    </font>
    <font>
      <sz val="20"/>
      <color theme="0" tint="-0.499984740745262"/>
      <name val="Arial"/>
      <family val="2"/>
    </font>
    <font>
      <sz val="11"/>
      <color theme="0"/>
      <name val="Arial"/>
      <family val="2"/>
    </font>
    <font>
      <sz val="16"/>
      <color rgb="FFFEA02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20"/>
      <color theme="4" tint="-0.499984740745262"/>
      <name val="Arial"/>
      <family val="2"/>
    </font>
    <font>
      <sz val="24"/>
      <color theme="4" tint="-0.499984740745262"/>
      <name val="Arial"/>
      <family val="2"/>
    </font>
    <font>
      <sz val="20"/>
      <color rgb="FFFEA022"/>
      <name val="Arial"/>
      <family val="2"/>
    </font>
    <font>
      <sz val="20"/>
      <color theme="5"/>
      <name val="Arial"/>
      <family val="2"/>
    </font>
    <font>
      <b/>
      <sz val="10"/>
      <color theme="5" tint="-0.499984740745262"/>
      <name val="Arial"/>
      <family val="2"/>
    </font>
    <font>
      <sz val="24"/>
      <color theme="4" tint="-0.499984740745262"/>
      <name val="Rockwell"/>
      <family val="1"/>
      <scheme val="minor"/>
    </font>
    <font>
      <sz val="20"/>
      <color rgb="FF126FA0"/>
      <name val="Arial"/>
      <family val="2"/>
    </font>
    <font>
      <vertAlign val="subscript"/>
      <sz val="10"/>
      <color theme="5"/>
      <name val="Arial"/>
      <family val="2"/>
    </font>
    <font>
      <sz val="12"/>
      <color rgb="FF9C6500"/>
      <name val="Rockwell"/>
      <family val="2"/>
      <scheme val="minor"/>
    </font>
    <font>
      <b/>
      <sz val="12"/>
      <color theme="5"/>
      <name val="Arial"/>
      <family val="2"/>
    </font>
    <font>
      <sz val="10"/>
      <color rgb="FF808080"/>
      <name val="Arial"/>
      <family val="2"/>
    </font>
    <font>
      <sz val="10"/>
      <color rgb="FF9C0006"/>
      <name val="Arial"/>
      <family val="2"/>
    </font>
    <font>
      <b/>
      <sz val="14"/>
      <color theme="5" tint="-0.499984740745262"/>
      <name val="Arial"/>
      <family val="2"/>
    </font>
    <font>
      <sz val="10"/>
      <color rgb="FF9C6500"/>
      <name val="Arial"/>
      <family val="2"/>
    </font>
    <font>
      <sz val="12"/>
      <color theme="5"/>
      <name val="Rockwell"/>
      <family val="2"/>
      <scheme val="minor"/>
    </font>
    <font>
      <sz val="12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0"/>
      <color rgb="FF800000"/>
      <name val="Arial"/>
      <family val="2"/>
    </font>
    <font>
      <vertAlign val="subscript"/>
      <sz val="10"/>
      <color rgb="FF800000"/>
      <name val="Arial"/>
      <family val="2"/>
    </font>
    <font>
      <sz val="12"/>
      <name val="Rockwell"/>
      <family val="2"/>
      <scheme val="minor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22"/>
      <color theme="4" tint="-0.499984740745262"/>
      <name val="Arial"/>
      <family val="2"/>
    </font>
    <font>
      <sz val="22"/>
      <color theme="6" tint="-0.249977111117893"/>
      <name val="Arial"/>
      <family val="2"/>
    </font>
    <font>
      <sz val="22"/>
      <color theme="6"/>
      <name val="Arial"/>
      <family val="2"/>
    </font>
    <font>
      <sz val="10"/>
      <color theme="6" tint="-0.249977111117893"/>
      <name val="Arial"/>
      <family val="2"/>
    </font>
    <font>
      <sz val="12"/>
      <color theme="0"/>
      <name val="Arial"/>
      <family val="2"/>
    </font>
    <font>
      <sz val="24"/>
      <color theme="5"/>
      <name val="Arial"/>
      <family val="2"/>
    </font>
    <font>
      <sz val="11"/>
      <color theme="9"/>
      <name val="Arial"/>
      <family val="2"/>
    </font>
    <font>
      <sz val="28"/>
      <color theme="6"/>
      <name val="Arial"/>
      <family val="2"/>
    </font>
    <font>
      <sz val="12"/>
      <color theme="6"/>
      <name val="Arial"/>
      <family val="2"/>
    </font>
    <font>
      <sz val="26"/>
      <color theme="6"/>
      <name val="Arial"/>
      <family val="2"/>
    </font>
    <font>
      <b/>
      <sz val="11"/>
      <color theme="5"/>
      <name val="Arial"/>
      <family val="2"/>
    </font>
    <font>
      <b/>
      <sz val="12"/>
      <color theme="6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3"/>
      <name val="Arial"/>
      <family val="2"/>
    </font>
    <font>
      <sz val="12"/>
      <color theme="5"/>
      <name val="Arial"/>
      <family val="2"/>
    </font>
    <font>
      <b/>
      <sz val="12"/>
      <color theme="0"/>
      <name val="Arial"/>
      <family val="2"/>
    </font>
    <font>
      <b/>
      <sz val="12"/>
      <color rgb="FFFF99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Rockwell"/>
      <family val="2"/>
      <scheme val="minor"/>
    </font>
    <font>
      <b/>
      <sz val="10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5"/>
      <name val="Arial"/>
      <family val="2"/>
    </font>
    <font>
      <b/>
      <sz val="9"/>
      <name val="Arial"/>
      <family val="2"/>
    </font>
    <font>
      <b/>
      <sz val="10"/>
      <color theme="6" tint="-0.24997711111789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CD2"/>
        <bgColor rgb="FF000000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rgb="FF000000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rgb="FFFEA022"/>
      </left>
      <right style="thin">
        <color rgb="FFFEA022"/>
      </right>
      <top style="thin">
        <color rgb="FFFEA022"/>
      </top>
      <bottom style="thin">
        <color rgb="FFFEA0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theme="5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theme="0" tint="-0.14999847407452621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4" tint="-0.499984740745262"/>
      </bottom>
      <diagonal/>
    </border>
    <border>
      <left/>
      <right style="thin">
        <color rgb="FF7F7F7F"/>
      </right>
      <top style="thin">
        <color theme="6"/>
      </top>
      <bottom style="thin">
        <color theme="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90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7">
    <xf numFmtId="0" fontId="0" fillId="0" borderId="0" xfId="0"/>
    <xf numFmtId="0" fontId="0" fillId="2" borderId="0" xfId="0" applyFill="1"/>
    <xf numFmtId="0" fontId="14" fillId="2" borderId="2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46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7" fillId="2" borderId="3" xfId="462" applyFont="1" applyFill="1" applyBorder="1" applyAlignment="1">
      <alignment horizontal="center" vertical="center" wrapText="1"/>
    </xf>
    <xf numFmtId="11" fontId="7" fillId="2" borderId="3" xfId="462" applyNumberFormat="1" applyFont="1" applyFill="1" applyBorder="1" applyAlignment="1">
      <alignment horizontal="center" vertical="center" wrapText="1"/>
    </xf>
    <xf numFmtId="4" fontId="7" fillId="2" borderId="3" xfId="462" applyNumberFormat="1" applyFont="1" applyFill="1" applyBorder="1" applyAlignment="1">
      <alignment horizontal="center" vertical="center" wrapText="1"/>
    </xf>
    <xf numFmtId="2" fontId="7" fillId="2" borderId="3" xfId="462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164" fontId="1" fillId="11" borderId="0" xfId="0" applyNumberFormat="1" applyFont="1" applyFill="1" applyAlignment="1" applyProtection="1">
      <alignment horizontal="center" vertical="center"/>
      <protection locked="0"/>
    </xf>
    <xf numFmtId="164" fontId="12" fillId="13" borderId="26" xfId="659" applyNumberFormat="1" applyFont="1" applyFill="1" applyBorder="1" applyAlignment="1" applyProtection="1">
      <alignment horizontal="center" vertical="center"/>
      <protection locked="0"/>
    </xf>
    <xf numFmtId="0" fontId="12" fillId="21" borderId="26" xfId="659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Protection="1"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" fillId="11" borderId="0" xfId="0" applyFont="1" applyFill="1" applyAlignment="1" applyProtection="1">
      <alignment horizontal="center" vertical="center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vertical="center"/>
      <protection locked="0"/>
    </xf>
    <xf numFmtId="0" fontId="49" fillId="0" borderId="37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4" fillId="2" borderId="23" xfId="462" applyFont="1" applyFill="1" applyBorder="1" applyAlignment="1" applyProtection="1">
      <alignment horizontal="center" vertical="center" wrapText="1"/>
      <protection locked="0"/>
    </xf>
    <xf numFmtId="0" fontId="17" fillId="8" borderId="29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14" fillId="2" borderId="3" xfId="462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7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7" fillId="8" borderId="29" xfId="0" applyFont="1" applyFill="1" applyBorder="1" applyAlignment="1" applyProtection="1">
      <alignment horizontal="center" vertical="center" wrapText="1"/>
    </xf>
    <xf numFmtId="11" fontId="13" fillId="4" borderId="29" xfId="461" applyNumberFormat="1" applyFont="1" applyBorder="1" applyAlignment="1" applyProtection="1">
      <alignment horizontal="center" vertical="center"/>
    </xf>
    <xf numFmtId="0" fontId="7" fillId="2" borderId="29" xfId="462" applyFont="1" applyFill="1" applyBorder="1" applyAlignment="1" applyProtection="1">
      <alignment horizontal="center" vertical="center" wrapText="1"/>
    </xf>
    <xf numFmtId="0" fontId="50" fillId="5" borderId="29" xfId="462" applyFont="1" applyBorder="1" applyAlignment="1" applyProtection="1">
      <alignment horizontal="center" vertical="center" wrapText="1"/>
    </xf>
    <xf numFmtId="0" fontId="7" fillId="17" borderId="29" xfId="462" applyFont="1" applyFill="1" applyBorder="1" applyAlignment="1" applyProtection="1">
      <alignment horizontal="center" vertical="center" wrapText="1"/>
    </xf>
    <xf numFmtId="0" fontId="7" fillId="2" borderId="29" xfId="783" applyFont="1" applyFill="1" applyBorder="1" applyAlignment="1" applyProtection="1">
      <alignment horizontal="center" vertical="center" wrapText="1"/>
    </xf>
    <xf numFmtId="0" fontId="52" fillId="16" borderId="29" xfId="783" applyFont="1" applyBorder="1" applyAlignment="1" applyProtection="1">
      <alignment horizontal="center" vertical="center" wrapText="1"/>
    </xf>
    <xf numFmtId="0" fontId="7" fillId="17" borderId="29" xfId="783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51" fillId="0" borderId="4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38" fillId="2" borderId="0" xfId="0" applyFont="1" applyFill="1" applyProtection="1">
      <protection locked="0"/>
    </xf>
    <xf numFmtId="0" fontId="44" fillId="2" borderId="0" xfId="0" applyFont="1" applyFill="1" applyAlignment="1" applyProtection="1">
      <alignment horizontal="center"/>
      <protection locked="0"/>
    </xf>
    <xf numFmtId="0" fontId="41" fillId="12" borderId="0" xfId="0" applyFont="1" applyFill="1" applyAlignment="1" applyProtection="1">
      <alignment vertical="center"/>
      <protection locked="0"/>
    </xf>
    <xf numFmtId="0" fontId="42" fillId="11" borderId="0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vertical="center"/>
      <protection locked="0"/>
    </xf>
    <xf numFmtId="164" fontId="37" fillId="13" borderId="26" xfId="659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Protection="1">
      <protection locked="0"/>
    </xf>
    <xf numFmtId="0" fontId="37" fillId="13" borderId="26" xfId="636" applyFont="1" applyFill="1" applyBorder="1" applyAlignment="1" applyProtection="1">
      <alignment horizontal="center" vertical="center" wrapText="1"/>
      <protection locked="0"/>
    </xf>
    <xf numFmtId="0" fontId="37" fillId="21" borderId="26" xfId="659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Protection="1"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0" fontId="34" fillId="2" borderId="3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>
      <protection locked="0"/>
    </xf>
    <xf numFmtId="0" fontId="17" fillId="2" borderId="2" xfId="462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53" fillId="2" borderId="0" xfId="0" applyFont="1" applyFill="1" applyProtection="1">
      <protection locked="0"/>
    </xf>
    <xf numFmtId="2" fontId="7" fillId="8" borderId="38" xfId="0" applyNumberFormat="1" applyFont="1" applyFill="1" applyBorder="1" applyAlignment="1" applyProtection="1">
      <alignment horizontal="center" vertical="center" wrapText="1"/>
    </xf>
    <xf numFmtId="0" fontId="7" fillId="8" borderId="38" xfId="0" applyFont="1" applyFill="1" applyBorder="1" applyAlignment="1" applyProtection="1">
      <alignment horizontal="center" vertical="center" wrapText="1"/>
    </xf>
    <xf numFmtId="11" fontId="13" fillId="4" borderId="39" xfId="461" applyNumberFormat="1" applyFont="1" applyBorder="1" applyAlignment="1" applyProtection="1">
      <alignment horizontal="center" vertical="center"/>
    </xf>
    <xf numFmtId="11" fontId="7" fillId="2" borderId="19" xfId="461" applyNumberFormat="1" applyFont="1" applyFill="1" applyBorder="1" applyAlignment="1" applyProtection="1">
      <alignment horizontal="center" vertical="center"/>
    </xf>
    <xf numFmtId="166" fontId="7" fillId="8" borderId="38" xfId="0" applyNumberFormat="1" applyFont="1" applyFill="1" applyBorder="1" applyAlignment="1" applyProtection="1">
      <alignment horizontal="center" vertical="center" wrapText="1"/>
    </xf>
    <xf numFmtId="11" fontId="13" fillId="4" borderId="12" xfId="461" applyNumberFormat="1" applyFont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2" fontId="7" fillId="2" borderId="38" xfId="783" applyNumberFormat="1" applyFont="1" applyFill="1" applyBorder="1" applyAlignment="1" applyProtection="1">
      <alignment horizontal="center" vertical="center" wrapText="1"/>
    </xf>
    <xf numFmtId="0" fontId="7" fillId="2" borderId="38" xfId="783" applyFont="1" applyFill="1" applyBorder="1" applyAlignment="1" applyProtection="1">
      <alignment horizontal="center" vertical="center" wrapText="1"/>
    </xf>
    <xf numFmtId="0" fontId="52" fillId="16" borderId="34" xfId="783" applyFont="1" applyBorder="1" applyAlignment="1" applyProtection="1">
      <alignment horizontal="center" vertical="center" wrapText="1"/>
    </xf>
    <xf numFmtId="0" fontId="7" fillId="2" borderId="19" xfId="783" applyFont="1" applyFill="1" applyBorder="1" applyAlignment="1" applyProtection="1">
      <alignment horizontal="center" vertical="center" wrapText="1"/>
    </xf>
    <xf numFmtId="11" fontId="7" fillId="2" borderId="0" xfId="461" applyNumberFormat="1" applyFont="1" applyFill="1" applyBorder="1" applyAlignment="1" applyProtection="1">
      <alignment horizontal="center" vertical="center"/>
    </xf>
    <xf numFmtId="2" fontId="7" fillId="2" borderId="38" xfId="462" applyNumberFormat="1" applyFont="1" applyFill="1" applyBorder="1" applyAlignment="1" applyProtection="1">
      <alignment horizontal="center" vertical="center" wrapText="1"/>
    </xf>
    <xf numFmtId="0" fontId="7" fillId="2" borderId="38" xfId="462" applyFont="1" applyFill="1" applyBorder="1" applyAlignment="1" applyProtection="1">
      <alignment horizontal="center" vertical="center" wrapText="1"/>
    </xf>
    <xf numFmtId="0" fontId="50" fillId="5" borderId="38" xfId="462" applyFont="1" applyBorder="1" applyAlignment="1" applyProtection="1">
      <alignment horizontal="center" vertical="center" wrapText="1"/>
    </xf>
    <xf numFmtId="166" fontId="7" fillId="17" borderId="38" xfId="462" applyNumberFormat="1" applyFont="1" applyFill="1" applyBorder="1" applyAlignment="1" applyProtection="1">
      <alignment horizontal="center" vertical="center" wrapText="1"/>
    </xf>
    <xf numFmtId="0" fontId="7" fillId="17" borderId="38" xfId="462" applyFont="1" applyFill="1" applyBorder="1" applyAlignment="1" applyProtection="1">
      <alignment horizontal="center" vertical="center" wrapText="1"/>
    </xf>
    <xf numFmtId="1" fontId="7" fillId="8" borderId="38" xfId="0" applyNumberFormat="1" applyFont="1" applyFill="1" applyBorder="1" applyAlignment="1" applyProtection="1">
      <alignment horizontal="center" vertical="center" wrapText="1"/>
    </xf>
    <xf numFmtId="2" fontId="7" fillId="17" borderId="38" xfId="462" applyNumberFormat="1" applyFont="1" applyFill="1" applyBorder="1" applyAlignment="1" applyProtection="1">
      <alignment horizontal="center" vertical="center" wrapText="1"/>
    </xf>
    <xf numFmtId="0" fontId="50" fillId="5" borderId="34" xfId="462" applyFont="1" applyBorder="1" applyAlignment="1" applyProtection="1">
      <alignment horizontal="center" vertical="center" wrapText="1"/>
    </xf>
    <xf numFmtId="0" fontId="7" fillId="2" borderId="19" xfId="462" applyFont="1" applyFill="1" applyBorder="1" applyAlignment="1" applyProtection="1">
      <alignment horizontal="center" vertical="center" wrapText="1"/>
    </xf>
    <xf numFmtId="0" fontId="43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10" borderId="1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  <protection locked="0"/>
    </xf>
    <xf numFmtId="0" fontId="29" fillId="2" borderId="0" xfId="0" applyFont="1" applyFill="1" applyAlignment="1" applyProtection="1">
      <alignment horizontal="center"/>
      <protection locked="0"/>
    </xf>
    <xf numFmtId="0" fontId="41" fillId="15" borderId="0" xfId="0" applyFont="1" applyFill="1" applyAlignment="1" applyProtection="1">
      <alignment vertical="center"/>
      <protection locked="0"/>
    </xf>
    <xf numFmtId="0" fontId="36" fillId="12" borderId="0" xfId="0" applyFont="1" applyFill="1" applyBorder="1" applyAlignment="1" applyProtection="1">
      <alignment vertical="center"/>
      <protection locked="0"/>
    </xf>
    <xf numFmtId="0" fontId="0" fillId="11" borderId="0" xfId="0" applyFill="1" applyBorder="1" applyProtection="1">
      <protection locked="0"/>
    </xf>
    <xf numFmtId="0" fontId="7" fillId="12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22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/>
    <xf numFmtId="0" fontId="0" fillId="11" borderId="0" xfId="0" applyFill="1" applyProtection="1"/>
    <xf numFmtId="0" fontId="7" fillId="3" borderId="4" xfId="0" applyFont="1" applyFill="1" applyBorder="1" applyAlignment="1" applyProtection="1">
      <alignment horizontal="center" vertical="center" wrapText="1"/>
    </xf>
    <xf numFmtId="0" fontId="26" fillId="3" borderId="4" xfId="0" applyFont="1" applyFill="1" applyBorder="1" applyAlignment="1" applyProtection="1">
      <alignment horizontal="center" vertical="center" wrapText="1"/>
    </xf>
    <xf numFmtId="0" fontId="54" fillId="3" borderId="4" xfId="0" applyFont="1" applyFill="1" applyBorder="1" applyAlignment="1" applyProtection="1">
      <alignment horizontal="center" vertical="center" wrapText="1"/>
    </xf>
    <xf numFmtId="0" fontId="0" fillId="11" borderId="0" xfId="0" applyFill="1" applyBorder="1" applyProtection="1"/>
    <xf numFmtId="0" fontId="7" fillId="12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39" fillId="2" borderId="0" xfId="0" applyFont="1" applyFill="1" applyBorder="1" applyAlignment="1" applyProtection="1">
      <alignment vertical="center"/>
    </xf>
    <xf numFmtId="0" fontId="34" fillId="2" borderId="0" xfId="0" applyFont="1" applyFill="1" applyAlignment="1" applyProtection="1">
      <alignment horizontal="center" vertical="center"/>
    </xf>
    <xf numFmtId="0" fontId="39" fillId="2" borderId="8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center" vertical="center"/>
    </xf>
    <xf numFmtId="0" fontId="14" fillId="2" borderId="3" xfId="462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/>
    </xf>
    <xf numFmtId="0" fontId="17" fillId="2" borderId="11" xfId="462" applyFont="1" applyFill="1" applyBorder="1" applyAlignment="1" applyProtection="1">
      <alignment horizontal="center" vertical="center" wrapText="1"/>
    </xf>
    <xf numFmtId="0" fontId="7" fillId="8" borderId="11" xfId="0" applyFont="1" applyFill="1" applyBorder="1" applyAlignment="1" applyProtection="1">
      <alignment horizontal="center" vertical="center" wrapText="1"/>
    </xf>
    <xf numFmtId="0" fontId="13" fillId="4" borderId="11" xfId="461" applyFont="1" applyBorder="1" applyAlignment="1" applyProtection="1">
      <alignment horizontal="center" vertical="center"/>
    </xf>
    <xf numFmtId="0" fontId="7" fillId="2" borderId="11" xfId="461" applyFont="1" applyFill="1" applyBorder="1" applyAlignment="1" applyProtection="1">
      <alignment horizontal="center" vertical="center"/>
    </xf>
    <xf numFmtId="2" fontId="7" fillId="8" borderId="11" xfId="0" applyNumberFormat="1" applyFont="1" applyFill="1" applyBorder="1" applyAlignment="1" applyProtection="1">
      <alignment horizontal="center" vertical="center" wrapText="1"/>
    </xf>
    <xf numFmtId="11" fontId="13" fillId="4" borderId="11" xfId="461" applyNumberFormat="1" applyFont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7" fillId="8" borderId="31" xfId="0" applyFont="1" applyFill="1" applyBorder="1" applyAlignment="1" applyProtection="1">
      <alignment horizontal="center" vertical="center" wrapText="1"/>
    </xf>
    <xf numFmtId="0" fontId="13" fillId="4" borderId="31" xfId="461" applyFont="1" applyBorder="1" applyAlignment="1" applyProtection="1">
      <alignment horizontal="center" vertical="center"/>
    </xf>
    <xf numFmtId="0" fontId="7" fillId="2" borderId="31" xfId="461" applyFont="1" applyFill="1" applyBorder="1" applyAlignment="1" applyProtection="1">
      <alignment horizontal="center" vertical="center"/>
    </xf>
    <xf numFmtId="2" fontId="7" fillId="8" borderId="31" xfId="0" applyNumberFormat="1" applyFont="1" applyFill="1" applyBorder="1" applyAlignment="1" applyProtection="1">
      <alignment horizontal="center" vertical="center" wrapText="1"/>
    </xf>
    <xf numFmtId="11" fontId="13" fillId="4" borderId="31" xfId="461" applyNumberFormat="1" applyFont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 wrapText="1"/>
    </xf>
    <xf numFmtId="0" fontId="17" fillId="2" borderId="24" xfId="462" applyFont="1" applyFill="1" applyBorder="1" applyAlignment="1" applyProtection="1">
      <alignment horizontal="center" vertical="center" wrapText="1"/>
    </xf>
    <xf numFmtId="0" fontId="7" fillId="17" borderId="24" xfId="783" applyFont="1" applyFill="1" applyBorder="1" applyAlignment="1" applyProtection="1">
      <alignment horizontal="center" vertical="center" wrapText="1"/>
    </xf>
    <xf numFmtId="0" fontId="52" fillId="16" borderId="24" xfId="783" applyFont="1" applyBorder="1" applyAlignment="1" applyProtection="1">
      <alignment horizontal="center" vertical="center" wrapText="1"/>
    </xf>
    <xf numFmtId="166" fontId="7" fillId="8" borderId="24" xfId="0" applyNumberFormat="1" applyFont="1" applyFill="1" applyBorder="1" applyAlignment="1" applyProtection="1">
      <alignment horizontal="center" vertical="center" wrapText="1"/>
    </xf>
    <xf numFmtId="0" fontId="7" fillId="8" borderId="24" xfId="0" applyFont="1" applyFill="1" applyBorder="1" applyAlignment="1" applyProtection="1">
      <alignment horizontal="center" vertical="center" wrapText="1"/>
    </xf>
    <xf numFmtId="11" fontId="13" fillId="4" borderId="24" xfId="461" applyNumberFormat="1" applyFont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 wrapText="1"/>
    </xf>
    <xf numFmtId="0" fontId="17" fillId="2" borderId="24" xfId="0" applyFont="1" applyFill="1" applyBorder="1" applyAlignment="1" applyProtection="1">
      <alignment horizontal="center" vertical="center" wrapText="1"/>
    </xf>
    <xf numFmtId="0" fontId="13" fillId="4" borderId="24" xfId="461" applyFont="1" applyBorder="1" applyAlignment="1" applyProtection="1">
      <alignment horizontal="center" vertical="center"/>
    </xf>
    <xf numFmtId="0" fontId="7" fillId="2" borderId="24" xfId="461" applyFont="1" applyFill="1" applyBorder="1" applyAlignment="1" applyProtection="1">
      <alignment horizontal="center" vertical="center"/>
    </xf>
    <xf numFmtId="0" fontId="7" fillId="17" borderId="24" xfId="462" applyFont="1" applyFill="1" applyBorder="1" applyAlignment="1" applyProtection="1">
      <alignment horizontal="center" vertical="center" wrapText="1"/>
    </xf>
    <xf numFmtId="0" fontId="50" fillId="5" borderId="24" xfId="462" applyFont="1" applyBorder="1" applyAlignment="1" applyProtection="1">
      <alignment horizontal="center" vertical="center" wrapText="1"/>
    </xf>
    <xf numFmtId="0" fontId="7" fillId="2" borderId="24" xfId="462" applyFont="1" applyFill="1" applyBorder="1" applyAlignment="1" applyProtection="1">
      <alignment horizontal="center" vertical="center" wrapText="1"/>
    </xf>
    <xf numFmtId="2" fontId="7" fillId="8" borderId="24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/>
    <xf numFmtId="0" fontId="36" fillId="12" borderId="0" xfId="0" applyFont="1" applyFill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59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8" fillId="11" borderId="0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4" fillId="2" borderId="32" xfId="0" applyFont="1" applyFill="1" applyBorder="1" applyAlignment="1" applyProtection="1">
      <alignment horizontal="center" vertical="center"/>
    </xf>
    <xf numFmtId="11" fontId="14" fillId="2" borderId="3" xfId="462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/>
    </xf>
    <xf numFmtId="11" fontId="14" fillId="2" borderId="3" xfId="0" applyNumberFormat="1" applyFont="1" applyFill="1" applyBorder="1" applyAlignment="1" applyProtection="1">
      <alignment horizontal="center" vertical="center" wrapText="1"/>
    </xf>
    <xf numFmtId="0" fontId="7" fillId="17" borderId="11" xfId="783" applyFont="1" applyFill="1" applyBorder="1" applyAlignment="1" applyProtection="1">
      <alignment horizontal="center" vertical="center" wrapText="1"/>
    </xf>
    <xf numFmtId="0" fontId="52" fillId="16" borderId="11" xfId="783" applyFont="1" applyBorder="1" applyAlignment="1" applyProtection="1">
      <alignment horizontal="center" vertical="center" wrapText="1"/>
    </xf>
    <xf numFmtId="0" fontId="7" fillId="17" borderId="11" xfId="462" applyFont="1" applyFill="1" applyBorder="1" applyAlignment="1" applyProtection="1">
      <alignment horizontal="center" vertical="center" wrapText="1"/>
    </xf>
    <xf numFmtId="0" fontId="50" fillId="5" borderId="11" xfId="462" applyFont="1" applyBorder="1" applyAlignment="1" applyProtection="1">
      <alignment horizontal="center" vertical="center" wrapText="1"/>
    </xf>
    <xf numFmtId="11" fontId="14" fillId="2" borderId="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165" fontId="7" fillId="8" borderId="11" xfId="0" applyNumberFormat="1" applyFont="1" applyFill="1" applyBorder="1" applyAlignment="1" applyProtection="1">
      <alignment horizontal="center" vertical="center" wrapText="1"/>
    </xf>
    <xf numFmtId="0" fontId="7" fillId="2" borderId="11" xfId="462" applyFont="1" applyFill="1" applyBorder="1" applyAlignment="1" applyProtection="1">
      <alignment horizontal="center" vertical="center" wrapText="1"/>
    </xf>
    <xf numFmtId="0" fontId="33" fillId="2" borderId="0" xfId="0" applyFont="1" applyFill="1" applyAlignment="1" applyProtection="1">
      <alignment horizont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164" fontId="35" fillId="2" borderId="0" xfId="659" applyNumberFormat="1" applyFont="1" applyFill="1" applyAlignment="1" applyProtection="1">
      <alignment horizontal="center" vertical="center"/>
      <protection locked="0"/>
    </xf>
    <xf numFmtId="0" fontId="32" fillId="11" borderId="0" xfId="0" applyFont="1" applyFill="1" applyBorder="1" applyAlignment="1" applyProtection="1">
      <alignment horizontal="center" vertical="center" wrapText="1"/>
      <protection locked="0"/>
    </xf>
    <xf numFmtId="0" fontId="51" fillId="2" borderId="4" xfId="0" applyFont="1" applyFill="1" applyBorder="1" applyAlignment="1" applyProtection="1">
      <alignment horizontal="center" vertical="center" wrapText="1"/>
      <protection locked="0"/>
    </xf>
    <xf numFmtId="0" fontId="43" fillId="11" borderId="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11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14" fillId="2" borderId="23" xfId="462" applyFont="1" applyFill="1" applyBorder="1" applyAlignment="1" applyProtection="1">
      <alignment horizontal="center" vertical="center" wrapText="1"/>
    </xf>
    <xf numFmtId="2" fontId="7" fillId="2" borderId="23" xfId="0" applyNumberFormat="1" applyFont="1" applyFill="1" applyBorder="1" applyAlignment="1" applyProtection="1">
      <alignment horizontal="center" vertical="center"/>
    </xf>
    <xf numFmtId="166" fontId="7" fillId="8" borderId="11" xfId="0" applyNumberFormat="1" applyFont="1" applyFill="1" applyBorder="1" applyAlignment="1" applyProtection="1">
      <alignment horizontal="center" vertical="center" wrapText="1"/>
    </xf>
    <xf numFmtId="11" fontId="50" fillId="5" borderId="11" xfId="462" applyNumberFormat="1" applyFont="1" applyBorder="1" applyAlignment="1" applyProtection="1">
      <alignment horizontal="center" vertical="center" wrapText="1"/>
    </xf>
    <xf numFmtId="11" fontId="7" fillId="17" borderId="11" xfId="462" applyNumberFormat="1" applyFont="1" applyFill="1" applyBorder="1" applyAlignment="1" applyProtection="1">
      <alignment horizontal="center" vertical="center" wrapText="1"/>
    </xf>
    <xf numFmtId="11" fontId="7" fillId="2" borderId="11" xfId="462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42" fillId="19" borderId="0" xfId="0" applyFont="1" applyFill="1" applyBorder="1" applyAlignment="1" applyProtection="1">
      <alignment vertical="center"/>
    </xf>
    <xf numFmtId="0" fontId="15" fillId="19" borderId="0" xfId="0" applyFont="1" applyFill="1" applyProtection="1"/>
    <xf numFmtId="0" fontId="15" fillId="0" borderId="0" xfId="0" applyFont="1" applyProtection="1"/>
    <xf numFmtId="0" fontId="1" fillId="19" borderId="0" xfId="0" applyFont="1" applyFill="1" applyAlignment="1" applyProtection="1">
      <alignment horizontal="center" vertical="center"/>
    </xf>
    <xf numFmtId="0" fontId="43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0" fillId="2" borderId="0" xfId="0" applyFont="1" applyFill="1" applyAlignment="1" applyProtection="1">
      <alignment horizontal="center" vertical="center"/>
    </xf>
    <xf numFmtId="0" fontId="60" fillId="0" borderId="0" xfId="0" applyFont="1" applyAlignment="1" applyProtection="1">
      <alignment horizontal="center" vertical="center"/>
    </xf>
    <xf numFmtId="0" fontId="61" fillId="2" borderId="0" xfId="0" applyFont="1" applyFill="1" applyAlignment="1" applyProtection="1">
      <alignment horizontal="center" vertical="center"/>
    </xf>
    <xf numFmtId="0" fontId="61" fillId="0" borderId="0" xfId="0" applyFont="1" applyAlignment="1" applyProtection="1">
      <alignment horizontal="center" vertical="center"/>
    </xf>
    <xf numFmtId="0" fontId="68" fillId="2" borderId="43" xfId="0" applyFont="1" applyFill="1" applyBorder="1" applyAlignment="1" applyProtection="1">
      <alignment horizontal="center" vertical="center" wrapText="1"/>
    </xf>
    <xf numFmtId="0" fontId="63" fillId="2" borderId="0" xfId="0" applyFont="1" applyFill="1" applyAlignment="1" applyProtection="1">
      <alignment horizontal="center" vertical="center"/>
    </xf>
    <xf numFmtId="0" fontId="63" fillId="2" borderId="0" xfId="0" applyFont="1" applyFill="1" applyAlignment="1" applyProtection="1">
      <alignment vertical="center"/>
    </xf>
    <xf numFmtId="0" fontId="65" fillId="2" borderId="11" xfId="462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72" fillId="2" borderId="0" xfId="0" applyFont="1" applyFill="1" applyProtection="1"/>
    <xf numFmtId="0" fontId="30" fillId="2" borderId="0" xfId="0" applyFont="1" applyFill="1" applyProtection="1"/>
    <xf numFmtId="0" fontId="15" fillId="11" borderId="0" xfId="0" applyFont="1" applyFill="1" applyAlignment="1" applyProtection="1">
      <alignment wrapText="1"/>
    </xf>
    <xf numFmtId="0" fontId="29" fillId="2" borderId="0" xfId="0" applyFont="1" applyFill="1" applyProtection="1"/>
    <xf numFmtId="0" fontId="15" fillId="14" borderId="0" xfId="0" applyFont="1" applyFill="1" applyAlignment="1" applyProtection="1">
      <alignment wrapText="1"/>
    </xf>
    <xf numFmtId="0" fontId="40" fillId="2" borderId="0" xfId="0" applyFont="1" applyFill="1" applyAlignment="1" applyProtection="1">
      <alignment vertical="center"/>
    </xf>
    <xf numFmtId="0" fontId="71" fillId="2" borderId="0" xfId="0" applyFont="1" applyFill="1" applyProtection="1"/>
    <xf numFmtId="0" fontId="15" fillId="20" borderId="0" xfId="0" applyFont="1" applyFill="1" applyAlignment="1" applyProtection="1">
      <alignment wrapText="1"/>
    </xf>
    <xf numFmtId="0" fontId="25" fillId="13" borderId="26" xfId="636" applyFont="1" applyBorder="1" applyAlignment="1" applyProtection="1">
      <alignment horizontal="center" vertical="center" wrapText="1"/>
      <protection locked="0"/>
    </xf>
    <xf numFmtId="0" fontId="27" fillId="2" borderId="14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25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Protection="1"/>
    <xf numFmtId="2" fontId="7" fillId="2" borderId="3" xfId="783" applyNumberFormat="1" applyFont="1" applyFill="1" applyBorder="1" applyAlignment="1" applyProtection="1">
      <alignment horizontal="center" vertical="center" wrapText="1"/>
    </xf>
    <xf numFmtId="2" fontId="7" fillId="2" borderId="3" xfId="462" applyNumberFormat="1" applyFont="1" applyFill="1" applyBorder="1" applyAlignment="1" applyProtection="1">
      <alignment horizontal="center" vertical="center" wrapText="1"/>
    </xf>
    <xf numFmtId="0" fontId="12" fillId="8" borderId="26" xfId="659" applyFont="1" applyFill="1" applyBorder="1" applyAlignment="1" applyProtection="1">
      <alignment horizontal="center" vertical="center" wrapText="1"/>
    </xf>
    <xf numFmtId="0" fontId="37" fillId="2" borderId="26" xfId="659" applyFont="1" applyFill="1" applyBorder="1" applyAlignment="1" applyProtection="1">
      <alignment horizontal="center" vertical="center" wrapText="1"/>
    </xf>
    <xf numFmtId="0" fontId="37" fillId="8" borderId="51" xfId="659" applyFont="1" applyFill="1" applyBorder="1" applyAlignment="1" applyProtection="1">
      <alignment horizontal="center" vertical="center" wrapText="1"/>
    </xf>
    <xf numFmtId="0" fontId="37" fillId="8" borderId="52" xfId="659" applyFont="1" applyFill="1" applyBorder="1" applyAlignment="1" applyProtection="1">
      <alignment horizontal="center" vertical="center" wrapText="1"/>
    </xf>
    <xf numFmtId="0" fontId="37" fillId="8" borderId="53" xfId="659" applyFont="1" applyFill="1" applyBorder="1" applyAlignment="1" applyProtection="1">
      <alignment horizontal="center" vertical="center" wrapText="1"/>
    </xf>
    <xf numFmtId="0" fontId="37" fillId="8" borderId="54" xfId="659" applyFont="1" applyFill="1" applyBorder="1" applyAlignment="1" applyProtection="1">
      <alignment horizontal="center" vertical="center" wrapText="1"/>
    </xf>
    <xf numFmtId="0" fontId="37" fillId="8" borderId="53" xfId="659" applyFont="1" applyFill="1" applyBorder="1" applyAlignment="1" applyProtection="1">
      <alignment horizontal="center" vertical="center"/>
    </xf>
    <xf numFmtId="0" fontId="78" fillId="7" borderId="26" xfId="0" applyFont="1" applyFill="1" applyBorder="1" applyAlignment="1" applyProtection="1">
      <alignment horizontal="center" vertical="center" wrapText="1"/>
      <protection locked="0"/>
    </xf>
    <xf numFmtId="0" fontId="80" fillId="7" borderId="3" xfId="0" applyFont="1" applyFill="1" applyBorder="1" applyAlignment="1">
      <alignment vertical="center"/>
    </xf>
    <xf numFmtId="0" fontId="80" fillId="9" borderId="23" xfId="0" applyFont="1" applyFill="1" applyBorder="1" applyAlignment="1">
      <alignment horizontal="center" vertical="center"/>
    </xf>
    <xf numFmtId="0" fontId="80" fillId="7" borderId="3" xfId="0" applyFont="1" applyFill="1" applyBorder="1" applyAlignment="1">
      <alignment horizontal="center" vertical="center"/>
    </xf>
    <xf numFmtId="0" fontId="81" fillId="2" borderId="0" xfId="0" applyFont="1" applyFill="1"/>
    <xf numFmtId="0" fontId="82" fillId="2" borderId="0" xfId="0" applyFont="1" applyFill="1" applyBorder="1" applyAlignment="1">
      <alignment horizontal="center" vertical="center" wrapText="1"/>
    </xf>
    <xf numFmtId="0" fontId="84" fillId="2" borderId="0" xfId="0" applyFont="1" applyFill="1" applyProtection="1">
      <protection locked="0"/>
    </xf>
    <xf numFmtId="164" fontId="80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Protection="1">
      <protection locked="0"/>
    </xf>
    <xf numFmtId="0" fontId="81" fillId="2" borderId="0" xfId="0" applyFont="1" applyFill="1" applyProtection="1">
      <protection locked="0"/>
    </xf>
    <xf numFmtId="0" fontId="84" fillId="2" borderId="0" xfId="0" applyFont="1" applyFill="1" applyAlignment="1" applyProtection="1">
      <alignment horizontal="center"/>
      <protection locked="0"/>
    </xf>
    <xf numFmtId="0" fontId="81" fillId="0" borderId="0" xfId="0" applyFont="1" applyProtection="1">
      <protection locked="0"/>
    </xf>
    <xf numFmtId="0" fontId="81" fillId="2" borderId="0" xfId="0" applyFont="1" applyFill="1" applyProtection="1"/>
    <xf numFmtId="164" fontId="80" fillId="7" borderId="3" xfId="0" applyNumberFormat="1" applyFont="1" applyFill="1" applyBorder="1" applyAlignment="1" applyProtection="1">
      <alignment horizontal="center" vertical="center" wrapText="1"/>
    </xf>
    <xf numFmtId="11" fontId="80" fillId="7" borderId="3" xfId="0" applyNumberFormat="1" applyFont="1" applyFill="1" applyBorder="1" applyAlignment="1" applyProtection="1">
      <alignment horizontal="center" vertical="center" wrapText="1"/>
    </xf>
    <xf numFmtId="0" fontId="81" fillId="3" borderId="0" xfId="0" applyFont="1" applyFill="1" applyProtection="1"/>
    <xf numFmtId="0" fontId="80" fillId="7" borderId="3" xfId="0" applyFont="1" applyFill="1" applyBorder="1" applyAlignment="1" applyProtection="1">
      <alignment horizontal="center" vertical="center"/>
    </xf>
    <xf numFmtId="0" fontId="84" fillId="2" borderId="0" xfId="0" applyFont="1" applyFill="1" applyAlignment="1" applyProtection="1">
      <alignment horizontal="center" vertical="center"/>
    </xf>
    <xf numFmtId="0" fontId="74" fillId="2" borderId="0" xfId="0" applyFont="1" applyFill="1" applyProtection="1"/>
    <xf numFmtId="0" fontId="84" fillId="0" borderId="0" xfId="0" applyFont="1" applyAlignment="1" applyProtection="1">
      <alignment horizontal="center" vertical="center"/>
    </xf>
    <xf numFmtId="0" fontId="80" fillId="7" borderId="47" xfId="0" applyNumberFormat="1" applyFont="1" applyFill="1" applyBorder="1" applyAlignment="1" applyProtection="1">
      <alignment horizontal="center" vertical="center" wrapText="1"/>
    </xf>
    <xf numFmtId="0" fontId="80" fillId="7" borderId="0" xfId="0" applyNumberFormat="1" applyFont="1" applyFill="1" applyBorder="1" applyAlignment="1" applyProtection="1">
      <alignment horizontal="center" vertical="center" wrapText="1"/>
    </xf>
    <xf numFmtId="0" fontId="88" fillId="2" borderId="11" xfId="0" applyFont="1" applyFill="1" applyBorder="1" applyAlignment="1" applyProtection="1">
      <alignment horizontal="center" vertical="center" wrapText="1"/>
    </xf>
    <xf numFmtId="0" fontId="69" fillId="2" borderId="0" xfId="0" applyFont="1" applyFill="1" applyAlignment="1" applyProtection="1">
      <alignment horizontal="left"/>
    </xf>
    <xf numFmtId="0" fontId="70" fillId="2" borderId="0" xfId="0" applyFont="1" applyFill="1" applyAlignment="1" applyProtection="1">
      <alignment horizontal="left"/>
    </xf>
    <xf numFmtId="0" fontId="40" fillId="0" borderId="0" xfId="0" applyFont="1" applyAlignment="1" applyProtection="1">
      <alignment horizontal="left" vertical="center"/>
    </xf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/>
    </xf>
    <xf numFmtId="0" fontId="67" fillId="0" borderId="0" xfId="0" applyFont="1" applyAlignment="1" applyProtection="1">
      <alignment horizontal="left" vertical="center"/>
    </xf>
    <xf numFmtId="0" fontId="76" fillId="2" borderId="0" xfId="0" applyFont="1" applyFill="1" applyAlignment="1">
      <alignment horizontal="left" vertical="center" wrapText="1"/>
    </xf>
    <xf numFmtId="0" fontId="67" fillId="2" borderId="0" xfId="0" applyFont="1" applyFill="1" applyAlignment="1">
      <alignment horizontal="center" vertical="center"/>
    </xf>
    <xf numFmtId="0" fontId="86" fillId="8" borderId="29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12" fillId="9" borderId="0" xfId="0" applyFont="1" applyFill="1" applyBorder="1" applyAlignment="1" applyProtection="1">
      <alignment horizontal="center" vertical="center" wrapText="1"/>
      <protection locked="0"/>
    </xf>
    <xf numFmtId="0" fontId="12" fillId="9" borderId="30" xfId="0" applyFont="1" applyFill="1" applyBorder="1" applyAlignment="1" applyProtection="1">
      <alignment horizontal="center" vertical="center" wrapText="1"/>
      <protection locked="0"/>
    </xf>
    <xf numFmtId="0" fontId="57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80" fillId="7" borderId="3" xfId="0" applyFont="1" applyFill="1" applyBorder="1" applyAlignment="1" applyProtection="1">
      <alignment horizontal="center" vertical="center"/>
      <protection locked="0"/>
    </xf>
    <xf numFmtId="0" fontId="83" fillId="0" borderId="9" xfId="0" applyFont="1" applyBorder="1" applyAlignment="1" applyProtection="1">
      <alignment horizontal="center" vertical="center" wrapText="1"/>
      <protection locked="0"/>
    </xf>
    <xf numFmtId="0" fontId="83" fillId="0" borderId="10" xfId="0" applyFont="1" applyBorder="1" applyAlignment="1" applyProtection="1">
      <alignment horizontal="center" vertical="center" wrapText="1"/>
      <protection locked="0"/>
    </xf>
    <xf numFmtId="0" fontId="42" fillId="11" borderId="0" xfId="0" applyFont="1" applyFill="1" applyBorder="1" applyAlignment="1" applyProtection="1">
      <alignment horizontal="left" vertical="center"/>
      <protection locked="0"/>
    </xf>
    <xf numFmtId="0" fontId="51" fillId="6" borderId="1" xfId="463" applyFont="1" applyAlignment="1" applyProtection="1">
      <alignment horizontal="center" vertical="center" wrapText="1"/>
      <protection locked="0"/>
    </xf>
    <xf numFmtId="0" fontId="86" fillId="2" borderId="33" xfId="0" applyFont="1" applyFill="1" applyBorder="1" applyAlignment="1" applyProtection="1">
      <alignment horizontal="center" vertical="center" wrapText="1"/>
      <protection locked="0"/>
    </xf>
    <xf numFmtId="0" fontId="86" fillId="2" borderId="27" xfId="0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6" fillId="2" borderId="35" xfId="0" applyFont="1" applyFill="1" applyBorder="1" applyAlignment="1" applyProtection="1">
      <alignment horizontal="center" vertical="center" wrapText="1"/>
      <protection locked="0"/>
    </xf>
    <xf numFmtId="0" fontId="80" fillId="7" borderId="22" xfId="0" applyFont="1" applyFill="1" applyBorder="1" applyAlignment="1" applyProtection="1">
      <alignment horizontal="center" vertical="center"/>
      <protection locked="0"/>
    </xf>
    <xf numFmtId="0" fontId="80" fillId="7" borderId="2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164" fontId="80" fillId="7" borderId="20" xfId="0" applyNumberFormat="1" applyFont="1" applyFill="1" applyBorder="1" applyAlignment="1" applyProtection="1">
      <alignment horizontal="center" vertical="center" wrapText="1"/>
      <protection locked="0"/>
    </xf>
    <xf numFmtId="164" fontId="80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40" fillId="2" borderId="0" xfId="0" applyFont="1" applyFill="1" applyAlignment="1" applyProtection="1">
      <alignment horizontal="center"/>
      <protection locked="0"/>
    </xf>
    <xf numFmtId="0" fontId="44" fillId="2" borderId="0" xfId="0" applyFont="1" applyFill="1" applyAlignment="1" applyProtection="1">
      <alignment horizontal="center"/>
      <protection locked="0"/>
    </xf>
    <xf numFmtId="0" fontId="83" fillId="0" borderId="9" xfId="0" applyFont="1" applyBorder="1" applyAlignment="1" applyProtection="1">
      <alignment horizontal="center" vertical="center" wrapText="1"/>
    </xf>
    <xf numFmtId="0" fontId="83" fillId="0" borderId="10" xfId="0" applyFont="1" applyBorder="1" applyAlignment="1" applyProtection="1">
      <alignment horizontal="center" vertical="center" wrapText="1"/>
    </xf>
    <xf numFmtId="0" fontId="41" fillId="15" borderId="0" xfId="0" applyFont="1" applyFill="1" applyAlignment="1" applyProtection="1">
      <alignment horizontal="center" vertical="center"/>
      <protection locked="0"/>
    </xf>
    <xf numFmtId="0" fontId="42" fillId="11" borderId="0" xfId="0" applyFont="1" applyFill="1" applyBorder="1" applyAlignment="1" applyProtection="1">
      <alignment horizontal="center" vertical="center"/>
      <protection locked="0"/>
    </xf>
    <xf numFmtId="0" fontId="86" fillId="2" borderId="11" xfId="0" applyFont="1" applyFill="1" applyBorder="1" applyAlignment="1" applyProtection="1">
      <alignment horizontal="center" vertical="center" wrapText="1"/>
    </xf>
    <xf numFmtId="0" fontId="51" fillId="6" borderId="17" xfId="463" applyFont="1" applyBorder="1" applyAlignment="1" applyProtection="1">
      <alignment horizontal="center" vertical="center" wrapText="1"/>
      <protection locked="0"/>
    </xf>
    <xf numFmtId="0" fontId="51" fillId="6" borderId="28" xfId="463" applyFont="1" applyBorder="1" applyAlignment="1" applyProtection="1">
      <alignment horizontal="center" vertical="center" wrapText="1"/>
      <protection locked="0"/>
    </xf>
    <xf numFmtId="0" fontId="51" fillId="6" borderId="18" xfId="463" applyFont="1" applyBorder="1" applyAlignment="1" applyProtection="1">
      <alignment horizontal="center" vertical="center" wrapText="1"/>
      <protection locked="0"/>
    </xf>
    <xf numFmtId="164" fontId="80" fillId="7" borderId="20" xfId="0" applyNumberFormat="1" applyFont="1" applyFill="1" applyBorder="1" applyAlignment="1" applyProtection="1">
      <alignment horizontal="center" vertical="center" wrapText="1"/>
    </xf>
    <xf numFmtId="164" fontId="80" fillId="7" borderId="21" xfId="0" applyNumberFormat="1" applyFont="1" applyFill="1" applyBorder="1" applyAlignment="1" applyProtection="1">
      <alignment horizontal="center" vertical="center" wrapText="1"/>
    </xf>
    <xf numFmtId="0" fontId="80" fillId="7" borderId="22" xfId="0" applyFont="1" applyFill="1" applyBorder="1" applyAlignment="1" applyProtection="1">
      <alignment horizontal="center" vertical="center"/>
    </xf>
    <xf numFmtId="0" fontId="80" fillId="7" borderId="23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center"/>
      <protection locked="0"/>
    </xf>
    <xf numFmtId="0" fontId="36" fillId="15" borderId="0" xfId="0" applyFont="1" applyFill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/>
    </xf>
    <xf numFmtId="0" fontId="42" fillId="2" borderId="0" xfId="0" applyFont="1" applyFill="1" applyAlignment="1" applyProtection="1">
      <alignment horizontal="center" vertical="center"/>
    </xf>
    <xf numFmtId="0" fontId="87" fillId="3" borderId="9" xfId="0" applyFont="1" applyFill="1" applyBorder="1" applyAlignment="1" applyProtection="1">
      <alignment horizontal="center" vertical="center" wrapText="1"/>
    </xf>
    <xf numFmtId="0" fontId="87" fillId="3" borderId="10" xfId="0" applyFont="1" applyFill="1" applyBorder="1" applyAlignment="1" applyProtection="1">
      <alignment horizontal="center" vertical="center" wrapText="1"/>
    </xf>
    <xf numFmtId="0" fontId="86" fillId="8" borderId="11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11" fontId="80" fillId="7" borderId="22" xfId="0" applyNumberFormat="1" applyFont="1" applyFill="1" applyBorder="1" applyAlignment="1" applyProtection="1">
      <alignment horizontal="center" vertical="center"/>
    </xf>
    <xf numFmtId="11" fontId="80" fillId="7" borderId="23" xfId="0" applyNumberFormat="1" applyFont="1" applyFill="1" applyBorder="1" applyAlignment="1" applyProtection="1">
      <alignment horizontal="center" vertical="center"/>
    </xf>
    <xf numFmtId="11" fontId="80" fillId="7" borderId="3" xfId="0" applyNumberFormat="1" applyFont="1" applyFill="1" applyBorder="1" applyAlignment="1" applyProtection="1">
      <alignment horizontal="center" vertical="center" wrapText="1"/>
    </xf>
    <xf numFmtId="0" fontId="41" fillId="12" borderId="0" xfId="0" applyFont="1" applyFill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horizontal="center" vertical="center"/>
      <protection locked="0"/>
    </xf>
    <xf numFmtId="0" fontId="21" fillId="11" borderId="14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/>
      <protection locked="0"/>
    </xf>
    <xf numFmtId="0" fontId="87" fillId="2" borderId="9" xfId="0" applyFont="1" applyFill="1" applyBorder="1" applyAlignment="1" applyProtection="1">
      <alignment horizontal="center" vertical="center" wrapText="1"/>
      <protection locked="0"/>
    </xf>
    <xf numFmtId="0" fontId="87" fillId="2" borderId="10" xfId="0" applyFont="1" applyFill="1" applyBorder="1" applyAlignment="1" applyProtection="1">
      <alignment horizontal="center" vertical="center" wrapText="1"/>
      <protection locked="0"/>
    </xf>
    <xf numFmtId="164" fontId="80" fillId="7" borderId="3" xfId="0" applyNumberFormat="1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horizontal="left" vertical="center"/>
    </xf>
    <xf numFmtId="0" fontId="64" fillId="19" borderId="0" xfId="0" applyFont="1" applyFill="1" applyBorder="1" applyAlignment="1" applyProtection="1">
      <alignment horizontal="center" vertical="center"/>
    </xf>
    <xf numFmtId="0" fontId="66" fillId="18" borderId="0" xfId="0" applyFont="1" applyFill="1" applyBorder="1" applyAlignment="1" applyProtection="1">
      <alignment horizontal="center" vertical="center" wrapText="1"/>
    </xf>
    <xf numFmtId="0" fontId="25" fillId="18" borderId="0" xfId="0" applyFont="1" applyFill="1" applyBorder="1" applyAlignment="1" applyProtection="1">
      <alignment horizontal="center" vertical="center" wrapText="1"/>
    </xf>
    <xf numFmtId="0" fontId="25" fillId="18" borderId="30" xfId="0" applyFont="1" applyFill="1" applyBorder="1" applyAlignment="1" applyProtection="1">
      <alignment horizontal="center" vertical="center" wrapText="1"/>
    </xf>
    <xf numFmtId="0" fontId="68" fillId="0" borderId="44" xfId="0" applyFont="1" applyBorder="1" applyAlignment="1" applyProtection="1">
      <alignment horizontal="center" vertical="center" wrapText="1"/>
    </xf>
    <xf numFmtId="0" fontId="68" fillId="0" borderId="45" xfId="0" applyFont="1" applyBorder="1" applyAlignment="1" applyProtection="1">
      <alignment horizontal="center" vertical="center" wrapText="1"/>
    </xf>
    <xf numFmtId="0" fontId="68" fillId="0" borderId="50" xfId="0" applyFont="1" applyBorder="1" applyAlignment="1" applyProtection="1">
      <alignment horizontal="center" vertical="center" wrapText="1"/>
    </xf>
    <xf numFmtId="0" fontId="63" fillId="2" borderId="0" xfId="0" applyFont="1" applyFill="1" applyAlignment="1" applyProtection="1">
      <alignment horizontal="left" vertical="center"/>
    </xf>
    <xf numFmtId="0" fontId="63" fillId="2" borderId="32" xfId="0" applyFont="1" applyFill="1" applyBorder="1" applyAlignment="1" applyProtection="1">
      <alignment horizontal="left" vertical="center"/>
    </xf>
    <xf numFmtId="0" fontId="88" fillId="2" borderId="31" xfId="0" applyFont="1" applyFill="1" applyBorder="1" applyAlignment="1" applyProtection="1">
      <alignment horizontal="center" vertical="center" wrapText="1"/>
    </xf>
    <xf numFmtId="0" fontId="88" fillId="2" borderId="46" xfId="0" applyFont="1" applyFill="1" applyBorder="1" applyAlignment="1" applyProtection="1">
      <alignment horizontal="center" vertical="center" wrapText="1"/>
    </xf>
    <xf numFmtId="0" fontId="80" fillId="7" borderId="48" xfId="0" applyFont="1" applyFill="1" applyBorder="1" applyAlignment="1" applyProtection="1">
      <alignment horizontal="center" vertical="center"/>
    </xf>
    <xf numFmtId="0" fontId="80" fillId="7" borderId="49" xfId="0" applyFont="1" applyFill="1" applyBorder="1" applyAlignment="1" applyProtection="1">
      <alignment horizontal="center" vertical="center"/>
    </xf>
    <xf numFmtId="0" fontId="88" fillId="2" borderId="40" xfId="0" applyFont="1" applyFill="1" applyBorder="1" applyAlignment="1" applyProtection="1">
      <alignment horizontal="center" vertical="center" wrapText="1"/>
    </xf>
    <xf numFmtId="0" fontId="88" fillId="2" borderId="41" xfId="0" applyFont="1" applyFill="1" applyBorder="1" applyAlignment="1" applyProtection="1">
      <alignment horizontal="center" vertical="center" wrapText="1"/>
    </xf>
    <xf numFmtId="0" fontId="88" fillId="2" borderId="42" xfId="0" applyFont="1" applyFill="1" applyBorder="1" applyAlignment="1" applyProtection="1">
      <alignment horizontal="center" vertical="center" wrapText="1"/>
    </xf>
    <xf numFmtId="0" fontId="62" fillId="2" borderId="0" xfId="0" applyFont="1" applyFill="1" applyBorder="1" applyAlignment="1" applyProtection="1">
      <alignment horizontal="left" vertical="center"/>
    </xf>
    <xf numFmtId="164" fontId="80" fillId="7" borderId="47" xfId="0" applyNumberFormat="1" applyFont="1" applyFill="1" applyBorder="1" applyAlignment="1" applyProtection="1">
      <alignment horizontal="center" vertical="center" wrapText="1"/>
    </xf>
    <xf numFmtId="164" fontId="80" fillId="7" borderId="0" xfId="0" applyNumberFormat="1" applyFont="1" applyFill="1" applyBorder="1" applyAlignment="1" applyProtection="1">
      <alignment horizontal="center" vertical="center" wrapText="1"/>
    </xf>
  </cellXfs>
  <cellStyles count="907">
    <cellStyle name="Buena" xfId="461" builtinId="26"/>
    <cellStyle name="Énfasis2" xfId="636" builtinId="33"/>
    <cellStyle name="Entrada" xfId="463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Hipervínculo visitado" xfId="850" builtinId="9" hidden="1"/>
    <cellStyle name="Hipervínculo visitado" xfId="851" builtinId="9" hidden="1"/>
    <cellStyle name="Hipervínculo visitado" xfId="852" builtinId="9" hidden="1"/>
    <cellStyle name="Hipervínculo visitado" xfId="853" builtinId="9" hidden="1"/>
    <cellStyle name="Hipervínculo visitado" xfId="854" builtinId="9" hidden="1"/>
    <cellStyle name="Hipervínculo visitado" xfId="855" builtinId="9" hidden="1"/>
    <cellStyle name="Hipervínculo visitado" xfId="856" builtinId="9" hidden="1"/>
    <cellStyle name="Hipervínculo visitado" xfId="857" builtinId="9" hidden="1"/>
    <cellStyle name="Hipervínculo visitado" xfId="858" builtinId="9" hidden="1"/>
    <cellStyle name="Hipervínculo visitado" xfId="859" builtinId="9" hidden="1"/>
    <cellStyle name="Hipervínculo visitado" xfId="860" builtinId="9" hidden="1"/>
    <cellStyle name="Hipervínculo visitado" xfId="861" builtinId="9" hidden="1"/>
    <cellStyle name="Hipervínculo visitado" xfId="862" builtinId="9" hidden="1"/>
    <cellStyle name="Hipervínculo visitado" xfId="863" builtinId="9" hidden="1"/>
    <cellStyle name="Hipervínculo visitado" xfId="864" builtinId="9" hidden="1"/>
    <cellStyle name="Hipervínculo visitado" xfId="865" builtinId="9" hidden="1"/>
    <cellStyle name="Hipervínculo visitado" xfId="866" builtinId="9" hidden="1"/>
    <cellStyle name="Hipervínculo visitado" xfId="867" builtinId="9" hidden="1"/>
    <cellStyle name="Hipervínculo visitado" xfId="868" builtinId="9" hidden="1"/>
    <cellStyle name="Hipervínculo visitado" xfId="869" builtinId="9" hidden="1"/>
    <cellStyle name="Hipervínculo visitado" xfId="870" builtinId="9" hidden="1"/>
    <cellStyle name="Hipervínculo visitado" xfId="871" builtinId="9" hidden="1"/>
    <cellStyle name="Hipervínculo visitado" xfId="872" builtinId="9" hidden="1"/>
    <cellStyle name="Hipervínculo visitado" xfId="873" builtinId="9" hidden="1"/>
    <cellStyle name="Hipervínculo visitado" xfId="874" builtinId="9" hidden="1"/>
    <cellStyle name="Hipervínculo visitado" xfId="875" builtinId="9" hidden="1"/>
    <cellStyle name="Hipervínculo visitado" xfId="876" builtinId="9" hidden="1"/>
    <cellStyle name="Hipervínculo visitado" xfId="877" builtinId="9" hidden="1"/>
    <cellStyle name="Hipervínculo visitado" xfId="878" builtinId="9" hidden="1"/>
    <cellStyle name="Hipervínculo visitado" xfId="879" builtinId="9" hidden="1"/>
    <cellStyle name="Hipervínculo visitado" xfId="880" builtinId="9" hidden="1"/>
    <cellStyle name="Hipervínculo visitado" xfId="881" builtinId="9" hidden="1"/>
    <cellStyle name="Hipervínculo visitado" xfId="882" builtinId="9" hidden="1"/>
    <cellStyle name="Hipervínculo visitado" xfId="883" builtinId="9" hidden="1"/>
    <cellStyle name="Hipervínculo visitado" xfId="884" builtinId="9" hidden="1"/>
    <cellStyle name="Hipervínculo visitado" xfId="885" builtinId="9" hidden="1"/>
    <cellStyle name="Hipervínculo visitado" xfId="886" builtinId="9" hidden="1"/>
    <cellStyle name="Hipervínculo visitado" xfId="887" builtinId="9" hidden="1"/>
    <cellStyle name="Hipervínculo visitado" xfId="888" builtinId="9" hidden="1"/>
    <cellStyle name="Hipervínculo visitado" xfId="889" builtinId="9" hidden="1"/>
    <cellStyle name="Hipervínculo visitado" xfId="890" builtinId="9" hidden="1"/>
    <cellStyle name="Hipervínculo visitado" xfId="891" builtinId="9" hidden="1"/>
    <cellStyle name="Hipervínculo visitado" xfId="892" builtinId="9" hidden="1"/>
    <cellStyle name="Hipervínculo visitado" xfId="893" builtinId="9" hidden="1"/>
    <cellStyle name="Hipervínculo visitado" xfId="894" builtinId="9" hidden="1"/>
    <cellStyle name="Hipervínculo visitado" xfId="895" builtinId="9" hidden="1"/>
    <cellStyle name="Hipervínculo visitado" xfId="896" builtinId="9" hidden="1"/>
    <cellStyle name="Hipervínculo visitado" xfId="897" builtinId="9" hidden="1"/>
    <cellStyle name="Hipervínculo visitado" xfId="898" builtinId="9" hidden="1"/>
    <cellStyle name="Hipervínculo visitado" xfId="899" builtinId="9" hidden="1"/>
    <cellStyle name="Hipervínculo visitado" xfId="900" builtinId="9" hidden="1"/>
    <cellStyle name="Hipervínculo visitado" xfId="901" builtinId="9" hidden="1"/>
    <cellStyle name="Hipervínculo visitado" xfId="902" builtinId="9" hidden="1"/>
    <cellStyle name="Hipervínculo visitado" xfId="903" builtinId="9" hidden="1"/>
    <cellStyle name="Hipervínculo visitado" xfId="904" builtinId="9" hidden="1"/>
    <cellStyle name="Hipervínculo visitado" xfId="905" builtinId="9" hidden="1"/>
    <cellStyle name="Hipervínculo visitado" xfId="906" builtinId="9" hidden="1"/>
    <cellStyle name="Incorrecto" xfId="462" builtinId="27"/>
    <cellStyle name="Neutral" xfId="783" builtinId="28"/>
    <cellStyle name="Normal" xfId="0" builtinId="0"/>
    <cellStyle name="Normal 2" xfId="81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45370</xdr:colOff>
      <xdr:row>12</xdr:row>
      <xdr:rowOff>12700</xdr:rowOff>
    </xdr:from>
    <xdr:to>
      <xdr:col>2</xdr:col>
      <xdr:colOff>375570</xdr:colOff>
      <xdr:row>17</xdr:row>
      <xdr:rowOff>76201</xdr:rowOff>
    </xdr:to>
    <xdr:pic>
      <xdr:nvPicPr>
        <xdr:cNvPr id="2" name="Imagen 1" descr="giphy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5370" y="1765300"/>
          <a:ext cx="1282700" cy="1409700"/>
        </a:xfrm>
        <a:prstGeom prst="rect">
          <a:avLst/>
        </a:prstGeom>
      </xdr:spPr>
    </xdr:pic>
    <xdr:clientData/>
  </xdr:twoCellAnchor>
  <xdr:twoCellAnchor>
    <xdr:from>
      <xdr:col>5</xdr:col>
      <xdr:colOff>867833</xdr:colOff>
      <xdr:row>3</xdr:row>
      <xdr:rowOff>74083</xdr:rowOff>
    </xdr:from>
    <xdr:to>
      <xdr:col>7</xdr:col>
      <xdr:colOff>1948215</xdr:colOff>
      <xdr:row>7</xdr:row>
      <xdr:rowOff>663359</xdr:rowOff>
    </xdr:to>
    <xdr:grpSp>
      <xdr:nvGrpSpPr>
        <xdr:cNvPr id="5" name="Grupo 4"/>
        <xdr:cNvGrpSpPr/>
      </xdr:nvGrpSpPr>
      <xdr:grpSpPr>
        <a:xfrm>
          <a:off x="8460619" y="686404"/>
          <a:ext cx="2903739" cy="1405705"/>
          <a:chOff x="8460619" y="686404"/>
          <a:chExt cx="2903739" cy="1405705"/>
        </a:xfrm>
      </xdr:grpSpPr>
      <xdr:grpSp>
        <xdr:nvGrpSpPr>
          <xdr:cNvPr id="9" name="Agrupar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8460619" y="686404"/>
            <a:ext cx="2903739" cy="786610"/>
            <a:chOff x="0" y="0"/>
            <a:chExt cx="3044914" cy="610870"/>
          </a:xfrm>
        </xdr:grpSpPr>
        <xdr:pic>
          <xdr:nvPicPr>
            <xdr:cNvPr id="11" name="Imagen 10" descr="Macintosh HD:Users:Giselle:Desktop:1080px-UNITAR_logo.svg.png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44525" cy="61087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2" name="Imagen 11" descr="Macintosh HD:Users:Giselle:Desktop:global-environmental-facility.gif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938108" y="633"/>
              <a:ext cx="1106806" cy="610235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3" name="Imagen 12" descr="Macintosh HD:Users:Giselle:Desktop:unep.png">
              <a:extLst>
                <a:ext uri="{FF2B5EF4-FFF2-40B4-BE49-F238E27FC236}">
                  <a16:creationId xmlns:a16="http://schemas.microsoft.com/office/drawing/2014/main" xmlns="" id="{00000000-0008-0000-0000-000007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37339" y="633"/>
              <a:ext cx="712470" cy="61023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31035" y="1619251"/>
            <a:ext cx="2476253" cy="4728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Centrado">
  <a:themeElements>
    <a:clrScheme name="Centrado">
      <a:dk1>
        <a:sysClr val="windowText" lastClr="000000"/>
      </a:dk1>
      <a:lt1>
        <a:sysClr val="window" lastClr="FFFFFF"/>
      </a:lt1>
      <a:dk2>
        <a:srgbClr val="318FC5"/>
      </a:dk2>
      <a:lt2>
        <a:srgbClr val="AEE8FB"/>
      </a:lt2>
      <a:accent1>
        <a:srgbClr val="76C5EF"/>
      </a:accent1>
      <a:accent2>
        <a:srgbClr val="FEA022"/>
      </a:accent2>
      <a:accent3>
        <a:srgbClr val="FF6700"/>
      </a:accent3>
      <a:accent4>
        <a:srgbClr val="70A525"/>
      </a:accent4>
      <a:accent5>
        <a:srgbClr val="A5D848"/>
      </a:accent5>
      <a:accent6>
        <a:srgbClr val="20768C"/>
      </a:accent6>
      <a:hlink>
        <a:srgbClr val="7AB6E8"/>
      </a:hlink>
      <a:folHlink>
        <a:srgbClr val="83B0D3"/>
      </a:folHlink>
    </a:clrScheme>
    <a:fontScheme name="Centrado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entrado">
      <a:fillStyleLst>
        <a:solidFill>
          <a:schemeClr val="phClr"/>
        </a:solidFill>
        <a:gradFill rotWithShape="1">
          <a:gsLst>
            <a:gs pos="0">
              <a:schemeClr val="phClr">
                <a:tint val="14000"/>
                <a:satMod val="180000"/>
                <a:lumMod val="100000"/>
              </a:schemeClr>
            </a:gs>
            <a:gs pos="42000">
              <a:schemeClr val="phClr">
                <a:tint val="40000"/>
                <a:satMod val="160000"/>
                <a:lumMod val="94000"/>
              </a:schemeClr>
            </a:gs>
            <a:gs pos="100000">
              <a:schemeClr val="phClr">
                <a:tint val="94000"/>
                <a:satMod val="140000"/>
              </a:schemeClr>
            </a:gs>
          </a:gsLst>
          <a:lin ang="5160000" scaled="1"/>
        </a:gradFill>
        <a:gradFill rotWithShape="1">
          <a:gsLst>
            <a:gs pos="38000">
              <a:schemeClr val="phClr">
                <a:satMod val="120000"/>
              </a:schemeClr>
            </a:gs>
            <a:gs pos="100000">
              <a:schemeClr val="phClr">
                <a:shade val="60000"/>
                <a:satMod val="180000"/>
                <a:lumMod val="70000"/>
              </a:schemeClr>
            </a:gs>
          </a:gsLst>
          <a:lin ang="4680000" scaled="0"/>
        </a:gradFill>
      </a:fillStyleLst>
      <a:lnStyleLst>
        <a:ln w="12700" cap="flat" cmpd="sng" algn="ctr">
          <a:solidFill>
            <a:schemeClr val="phClr">
              <a:shade val="50000"/>
            </a:schemeClr>
          </a:solidFill>
          <a:prstDash val="solid"/>
        </a:ln>
        <a:ln w="2540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20000"/>
              </a:srgbClr>
            </a:outerShdw>
          </a:effectLst>
        </a:effectStyle>
        <a:effectStyle>
          <a:effectLst>
            <a:outerShdw blurRad="76200" dist="25400" dir="5400000" rotWithShape="0">
              <a:srgbClr val="000000">
                <a:alpha val="5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152400" h="63500" prst="softRound"/>
          </a:sp3d>
        </a:effectStyle>
        <a:effectStyle>
          <a:effectLst>
            <a:outerShdw blurRad="107950" dist="12700" dir="5040000" rotWithShape="0">
              <a:srgbClr val="000000">
                <a:alpha val="5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h="63500" prst="softRound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  <a:satMod val="140000"/>
                <a:lumMod val="120000"/>
              </a:schemeClr>
            </a:gs>
            <a:gs pos="100000">
              <a:schemeClr val="phClr">
                <a:tint val="95000"/>
                <a:shade val="70000"/>
                <a:satMod val="180000"/>
                <a:lumMod val="82000"/>
              </a:schemeClr>
            </a:gs>
          </a:gsLst>
          <a:path path="circle">
            <a:fillToRect l="25000" t="25000" r="25000" b="25000"/>
          </a:path>
        </a:gradFill>
        <a:gradFill rotWithShape="1">
          <a:gsLst>
            <a:gs pos="0">
              <a:schemeClr val="phClr">
                <a:tint val="94000"/>
                <a:satMod val="140000"/>
                <a:lumMod val="120000"/>
              </a:schemeClr>
            </a:gs>
            <a:gs pos="100000">
              <a:schemeClr val="phClr">
                <a:tint val="97000"/>
                <a:shade val="70000"/>
                <a:satMod val="190000"/>
                <a:lumMod val="72000"/>
              </a:schemeClr>
            </a:gs>
          </a:gsLst>
          <a:path path="circle">
            <a:fillToRect l="50000" t="50000" r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66"/>
  <sheetViews>
    <sheetView tabSelected="1" zoomScale="70" zoomScaleNormal="70" workbookViewId="0">
      <selection activeCell="G9" sqref="G9"/>
    </sheetView>
  </sheetViews>
  <sheetFormatPr baseColWidth="10" defaultColWidth="10.88671875" defaultRowHeight="15.75" x14ac:dyDescent="0.25"/>
  <cols>
    <col min="1" max="1" width="5.33203125" style="231" customWidth="1"/>
    <col min="2" max="3" width="10.88671875" style="231"/>
    <col min="4" max="4" width="13.6640625" style="216" customWidth="1"/>
    <col min="5" max="5" width="47.6640625" style="216" customWidth="1"/>
    <col min="6" max="7" width="10.6640625" style="127"/>
    <col min="8" max="8" width="55.5546875" style="127" customWidth="1"/>
    <col min="9" max="16384" width="10.88671875" style="231"/>
  </cols>
  <sheetData>
    <row r="1" spans="1:5" s="127" customFormat="1" x14ac:dyDescent="0.25">
      <c r="D1" s="216"/>
      <c r="E1" s="216"/>
    </row>
    <row r="2" spans="1:5" ht="15.95" customHeight="1" x14ac:dyDescent="0.25">
      <c r="A2" s="127"/>
      <c r="B2" s="284" t="s">
        <v>151</v>
      </c>
      <c r="C2" s="284"/>
      <c r="D2" s="284"/>
      <c r="E2" s="284"/>
    </row>
    <row r="3" spans="1:5" s="127" customFormat="1" ht="15.95" customHeight="1" x14ac:dyDescent="0.25">
      <c r="B3" s="284"/>
      <c r="C3" s="284"/>
      <c r="D3" s="284"/>
      <c r="E3" s="284"/>
    </row>
    <row r="4" spans="1:5" s="127" customFormat="1" ht="15.95" customHeight="1" x14ac:dyDescent="0.25">
      <c r="B4" s="285" t="s">
        <v>127</v>
      </c>
      <c r="C4" s="285"/>
      <c r="D4" s="285"/>
      <c r="E4" s="285"/>
    </row>
    <row r="5" spans="1:5" s="127" customFormat="1" ht="15.95" customHeight="1" x14ac:dyDescent="0.25">
      <c r="B5" s="285"/>
      <c r="C5" s="285"/>
      <c r="D5" s="285"/>
      <c r="E5" s="285"/>
    </row>
    <row r="6" spans="1:5" s="127" customFormat="1" ht="15.95" customHeight="1" x14ac:dyDescent="0.25">
      <c r="B6" s="285"/>
      <c r="C6" s="285"/>
      <c r="D6" s="285"/>
      <c r="E6" s="285"/>
    </row>
    <row r="7" spans="1:5" s="127" customFormat="1" ht="15.95" customHeight="1" x14ac:dyDescent="0.25">
      <c r="B7" s="285" t="s">
        <v>129</v>
      </c>
      <c r="C7" s="285"/>
      <c r="D7" s="285"/>
      <c r="E7" s="285"/>
    </row>
    <row r="8" spans="1:5" s="127" customFormat="1" ht="52.5" customHeight="1" x14ac:dyDescent="0.25">
      <c r="B8" s="285"/>
      <c r="C8" s="285"/>
      <c r="D8" s="285"/>
      <c r="E8" s="285"/>
    </row>
    <row r="9" spans="1:5" s="127" customFormat="1" x14ac:dyDescent="0.25">
      <c r="D9" s="280" t="s">
        <v>123</v>
      </c>
      <c r="E9" s="280"/>
    </row>
    <row r="10" spans="1:5" s="127" customFormat="1" x14ac:dyDescent="0.25">
      <c r="D10" s="280"/>
      <c r="E10" s="280"/>
    </row>
    <row r="11" spans="1:5" s="127" customFormat="1" x14ac:dyDescent="0.25">
      <c r="D11" s="281"/>
      <c r="E11" s="281"/>
    </row>
    <row r="12" spans="1:5" s="127" customFormat="1" ht="33" customHeight="1" x14ac:dyDescent="0.25">
      <c r="B12" s="232" t="s">
        <v>57</v>
      </c>
      <c r="D12" s="254" t="s">
        <v>64</v>
      </c>
      <c r="E12" s="254" t="s">
        <v>53</v>
      </c>
    </row>
    <row r="13" spans="1:5" s="127" customFormat="1" x14ac:dyDescent="0.25">
      <c r="D13" s="240" t="s">
        <v>18</v>
      </c>
      <c r="E13" s="241" t="s">
        <v>84</v>
      </c>
    </row>
    <row r="14" spans="1:5" s="127" customFormat="1" x14ac:dyDescent="0.25">
      <c r="D14" s="240" t="s">
        <v>19</v>
      </c>
      <c r="E14" s="242" t="s">
        <v>65</v>
      </c>
    </row>
    <row r="15" spans="1:5" s="127" customFormat="1" ht="30" x14ac:dyDescent="0.25">
      <c r="D15" s="240" t="s">
        <v>133</v>
      </c>
      <c r="E15" s="242" t="s">
        <v>130</v>
      </c>
    </row>
    <row r="16" spans="1:5" s="127" customFormat="1" ht="30.95" customHeight="1" x14ac:dyDescent="0.25">
      <c r="D16" s="240" t="s">
        <v>134</v>
      </c>
      <c r="E16" s="242" t="s">
        <v>131</v>
      </c>
    </row>
    <row r="17" spans="2:5" s="127" customFormat="1" x14ac:dyDescent="0.25">
      <c r="D17" s="240" t="s">
        <v>20</v>
      </c>
      <c r="E17" s="243" t="s">
        <v>132</v>
      </c>
    </row>
    <row r="18" spans="2:5" s="127" customFormat="1" x14ac:dyDescent="0.25">
      <c r="D18" s="216"/>
      <c r="E18" s="216"/>
    </row>
    <row r="19" spans="2:5" s="127" customFormat="1" x14ac:dyDescent="0.25">
      <c r="D19" s="282" t="s">
        <v>56</v>
      </c>
      <c r="E19" s="283"/>
    </row>
    <row r="20" spans="2:5" s="127" customFormat="1" x14ac:dyDescent="0.25">
      <c r="D20" s="283"/>
      <c r="E20" s="283"/>
    </row>
    <row r="21" spans="2:5" s="127" customFormat="1" ht="72.95" customHeight="1" x14ac:dyDescent="0.45">
      <c r="D21" s="233">
        <v>1</v>
      </c>
      <c r="E21" s="234" t="s">
        <v>135</v>
      </c>
    </row>
    <row r="22" spans="2:5" s="127" customFormat="1" ht="99" customHeight="1" x14ac:dyDescent="0.45">
      <c r="D22" s="233">
        <v>2</v>
      </c>
      <c r="E22" s="234" t="s">
        <v>136</v>
      </c>
    </row>
    <row r="23" spans="2:5" s="127" customFormat="1" ht="34.5" x14ac:dyDescent="0.45">
      <c r="D23" s="235">
        <v>3</v>
      </c>
      <c r="E23" s="236" t="s">
        <v>137</v>
      </c>
    </row>
    <row r="24" spans="2:5" s="127" customFormat="1" x14ac:dyDescent="0.25">
      <c r="D24" s="216"/>
      <c r="E24" s="216"/>
    </row>
    <row r="25" spans="2:5" s="127" customFormat="1" ht="15" customHeight="1" x14ac:dyDescent="0.25">
      <c r="D25" s="216"/>
      <c r="E25" s="216"/>
    </row>
    <row r="26" spans="2:5" s="127" customFormat="1" ht="15" customHeight="1" x14ac:dyDescent="0.25">
      <c r="B26" s="279" t="s">
        <v>128</v>
      </c>
      <c r="C26" s="279"/>
      <c r="D26" s="279"/>
      <c r="E26" s="279"/>
    </row>
    <row r="27" spans="2:5" s="127" customFormat="1" ht="15" customHeight="1" x14ac:dyDescent="0.25">
      <c r="B27" s="279"/>
      <c r="C27" s="279"/>
      <c r="D27" s="279"/>
      <c r="E27" s="279"/>
    </row>
    <row r="28" spans="2:5" s="127" customFormat="1" ht="15" customHeight="1" x14ac:dyDescent="0.25">
      <c r="B28" s="279"/>
      <c r="C28" s="279"/>
      <c r="D28" s="279"/>
      <c r="E28" s="279"/>
    </row>
    <row r="29" spans="2:5" s="127" customFormat="1" ht="15" customHeight="1" x14ac:dyDescent="0.25">
      <c r="B29" s="237"/>
      <c r="C29" s="237"/>
      <c r="D29" s="237"/>
      <c r="E29" s="237"/>
    </row>
    <row r="30" spans="2:5" s="127" customFormat="1" x14ac:dyDescent="0.25">
      <c r="D30" s="216"/>
      <c r="E30" s="216"/>
    </row>
    <row r="31" spans="2:5" s="127" customFormat="1" x14ac:dyDescent="0.25">
      <c r="D31" s="216"/>
      <c r="E31" s="216"/>
    </row>
    <row r="32" spans="2:5" s="127" customFormat="1" x14ac:dyDescent="0.25">
      <c r="D32" s="216"/>
      <c r="E32" s="216"/>
    </row>
    <row r="33" spans="2:5" s="127" customFormat="1" x14ac:dyDescent="0.25">
      <c r="D33" s="277" t="s">
        <v>56</v>
      </c>
      <c r="E33" s="278"/>
    </row>
    <row r="34" spans="2:5" s="127" customFormat="1" x14ac:dyDescent="0.25">
      <c r="D34" s="278"/>
      <c r="E34" s="278"/>
    </row>
    <row r="35" spans="2:5" s="127" customFormat="1" ht="60.95" customHeight="1" x14ac:dyDescent="0.45">
      <c r="D35" s="238">
        <v>1</v>
      </c>
      <c r="E35" s="239" t="s">
        <v>138</v>
      </c>
    </row>
    <row r="36" spans="2:5" s="127" customFormat="1" ht="40.5" customHeight="1" x14ac:dyDescent="0.45">
      <c r="D36" s="235">
        <v>2</v>
      </c>
      <c r="E36" s="236" t="s">
        <v>137</v>
      </c>
    </row>
    <row r="37" spans="2:5" s="127" customFormat="1" ht="99.75" customHeight="1" x14ac:dyDescent="0.45">
      <c r="D37" s="235">
        <v>3</v>
      </c>
      <c r="E37" s="236" t="s">
        <v>139</v>
      </c>
    </row>
    <row r="38" spans="2:5" s="127" customFormat="1" x14ac:dyDescent="0.25">
      <c r="D38" s="216"/>
      <c r="E38" s="216"/>
    </row>
    <row r="39" spans="2:5" s="127" customFormat="1" x14ac:dyDescent="0.25">
      <c r="D39" s="216"/>
      <c r="E39" s="216"/>
    </row>
    <row r="40" spans="2:5" s="127" customFormat="1" x14ac:dyDescent="0.25">
      <c r="B40" s="244"/>
      <c r="C40" s="244"/>
      <c r="D40" s="244"/>
      <c r="E40" s="216"/>
    </row>
    <row r="41" spans="2:5" s="127" customFormat="1" x14ac:dyDescent="0.25">
      <c r="B41" s="244"/>
      <c r="C41" s="244"/>
      <c r="D41" s="244"/>
      <c r="E41" s="216"/>
    </row>
    <row r="42" spans="2:5" s="127" customFormat="1" x14ac:dyDescent="0.25">
      <c r="B42" s="216"/>
      <c r="C42" s="216"/>
      <c r="D42" s="216"/>
      <c r="E42" s="216"/>
    </row>
    <row r="43" spans="2:5" s="127" customFormat="1" x14ac:dyDescent="0.25">
      <c r="D43" s="216"/>
      <c r="E43" s="216"/>
    </row>
    <row r="44" spans="2:5" s="127" customFormat="1" x14ac:dyDescent="0.25">
      <c r="D44" s="216"/>
      <c r="E44" s="216"/>
    </row>
    <row r="45" spans="2:5" s="127" customFormat="1" x14ac:dyDescent="0.25">
      <c r="D45" s="216"/>
      <c r="E45" s="216"/>
    </row>
    <row r="46" spans="2:5" s="127" customFormat="1" x14ac:dyDescent="0.25">
      <c r="D46" s="216"/>
      <c r="E46" s="216"/>
    </row>
    <row r="47" spans="2:5" s="127" customFormat="1" x14ac:dyDescent="0.25">
      <c r="D47" s="216"/>
      <c r="E47" s="216"/>
    </row>
    <row r="48" spans="2:5" s="127" customFormat="1" x14ac:dyDescent="0.25">
      <c r="D48" s="216"/>
      <c r="E48" s="216"/>
    </row>
    <row r="49" spans="4:5" s="127" customFormat="1" x14ac:dyDescent="0.25">
      <c r="D49" s="216"/>
      <c r="E49" s="216"/>
    </row>
    <row r="50" spans="4:5" s="127" customFormat="1" x14ac:dyDescent="0.25">
      <c r="D50" s="216"/>
      <c r="E50" s="216"/>
    </row>
    <row r="51" spans="4:5" s="127" customFormat="1" x14ac:dyDescent="0.25">
      <c r="D51" s="216"/>
      <c r="E51" s="216"/>
    </row>
    <row r="52" spans="4:5" s="127" customFormat="1" x14ac:dyDescent="0.25">
      <c r="D52" s="216"/>
      <c r="E52" s="216"/>
    </row>
    <row r="53" spans="4:5" s="127" customFormat="1" x14ac:dyDescent="0.25">
      <c r="D53" s="216"/>
      <c r="E53" s="216"/>
    </row>
    <row r="54" spans="4:5" s="127" customFormat="1" x14ac:dyDescent="0.25">
      <c r="D54" s="216"/>
      <c r="E54" s="216"/>
    </row>
    <row r="55" spans="4:5" s="127" customFormat="1" x14ac:dyDescent="0.25">
      <c r="D55" s="216"/>
      <c r="E55" s="216"/>
    </row>
    <row r="56" spans="4:5" s="127" customFormat="1" x14ac:dyDescent="0.25">
      <c r="D56" s="216"/>
      <c r="E56" s="216"/>
    </row>
    <row r="57" spans="4:5" s="127" customFormat="1" x14ac:dyDescent="0.25">
      <c r="D57" s="216"/>
      <c r="E57" s="216"/>
    </row>
    <row r="58" spans="4:5" s="127" customFormat="1" x14ac:dyDescent="0.25">
      <c r="D58" s="216"/>
      <c r="E58" s="216"/>
    </row>
    <row r="59" spans="4:5" s="127" customFormat="1" x14ac:dyDescent="0.25">
      <c r="D59" s="216"/>
      <c r="E59" s="216"/>
    </row>
    <row r="60" spans="4:5" s="127" customFormat="1" x14ac:dyDescent="0.25">
      <c r="D60" s="216"/>
      <c r="E60" s="216"/>
    </row>
    <row r="61" spans="4:5" s="127" customFormat="1" x14ac:dyDescent="0.25">
      <c r="D61" s="216"/>
      <c r="E61" s="216"/>
    </row>
    <row r="62" spans="4:5" s="127" customFormat="1" x14ac:dyDescent="0.25">
      <c r="D62" s="216"/>
      <c r="E62" s="216"/>
    </row>
    <row r="63" spans="4:5" s="127" customFormat="1" x14ac:dyDescent="0.25">
      <c r="D63" s="216"/>
      <c r="E63" s="216"/>
    </row>
    <row r="64" spans="4:5" s="127" customFormat="1" x14ac:dyDescent="0.25">
      <c r="D64" s="216"/>
      <c r="E64" s="216"/>
    </row>
    <row r="65" spans="4:5" s="127" customFormat="1" x14ac:dyDescent="0.25">
      <c r="D65" s="216"/>
      <c r="E65" s="216"/>
    </row>
    <row r="66" spans="4:5" s="127" customFormat="1" x14ac:dyDescent="0.25">
      <c r="D66" s="216"/>
      <c r="E66" s="216"/>
    </row>
  </sheetData>
  <sheetProtection formatCells="0" formatColumns="0" formatRows="0" insertColumns="0" insertRows="0" insertHyperlinks="0" deleteColumns="0" deleteRows="0" sort="0" autoFilter="0" pivotTables="0"/>
  <mergeCells count="7">
    <mergeCell ref="D33:E34"/>
    <mergeCell ref="B26:E28"/>
    <mergeCell ref="D9:E11"/>
    <mergeCell ref="D19:E20"/>
    <mergeCell ref="B2:E3"/>
    <mergeCell ref="B4:E6"/>
    <mergeCell ref="B7:E8"/>
  </mergeCells>
  <hyperlinks>
    <hyperlink ref="D13" location="'Combustibles sólidos'!A1" display="Sólido"/>
    <hyperlink ref="D14" location="'Combustibles gaseosos'!A1" display="Gaseoso"/>
    <hyperlink ref="D15" location="'Combustibles pesados'!A1" display="Líquidos Pesados"/>
    <hyperlink ref="D16" location="'Combustibles líquidos ligeros'!A1" display="Líquidos Ligeros"/>
    <hyperlink ref="D17" location="Biomasa!A1" display="Biomasa"/>
  </hyperlink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44" sqref="C44"/>
    </sheetView>
  </sheetViews>
  <sheetFormatPr baseColWidth="10" defaultColWidth="10.6640625" defaultRowHeight="15.75" x14ac:dyDescent="0.25"/>
  <cols>
    <col min="1" max="2" width="10.6640625" style="1"/>
    <col min="3" max="3" width="16.88671875" style="1" customWidth="1"/>
    <col min="4" max="4" width="15.109375" style="1" customWidth="1"/>
    <col min="5" max="16384" width="10.6640625" style="1"/>
  </cols>
  <sheetData>
    <row r="2" spans="2:4" ht="15" customHeight="1" x14ac:dyDescent="0.25">
      <c r="B2" s="286" t="s">
        <v>124</v>
      </c>
      <c r="C2" s="286"/>
      <c r="D2" s="286"/>
    </row>
    <row r="3" spans="2:4" ht="15" customHeight="1" x14ac:dyDescent="0.25">
      <c r="B3" s="286"/>
      <c r="C3" s="286"/>
      <c r="D3" s="286"/>
    </row>
    <row r="4" spans="2:4" ht="15" customHeight="1" x14ac:dyDescent="0.25">
      <c r="B4" s="286"/>
      <c r="C4" s="286"/>
      <c r="D4" s="286"/>
    </row>
    <row r="5" spans="2:4" ht="15" customHeight="1" x14ac:dyDescent="0.25">
      <c r="B5" s="286"/>
      <c r="C5" s="286"/>
      <c r="D5" s="286"/>
    </row>
    <row r="6" spans="2:4" ht="37.700000000000003" customHeight="1" x14ac:dyDescent="0.25">
      <c r="D6" s="259" t="s">
        <v>121</v>
      </c>
    </row>
    <row r="7" spans="2:4" s="258" customFormat="1" x14ac:dyDescent="0.25">
      <c r="B7" s="255" t="s">
        <v>140</v>
      </c>
      <c r="C7" s="256" t="s">
        <v>125</v>
      </c>
      <c r="D7" s="257" t="s">
        <v>126</v>
      </c>
    </row>
    <row r="8" spans="2:4" x14ac:dyDescent="0.25">
      <c r="B8" s="2" t="s">
        <v>21</v>
      </c>
      <c r="C8" s="8">
        <f>+'Combustibles sólidos'!D16+'Combustibles gaseosos'!D17+'Combustibles gaseosos'!E17+'Combustibles pesados'!D17+'Combustibles pesados'!E17+'Combustibles líquidos ligeros'!D17+'Combustibles líquidos ligeros'!E17+Biomasa!D17+Biomasa!E17</f>
        <v>0</v>
      </c>
      <c r="D8" s="8" t="s">
        <v>85</v>
      </c>
    </row>
    <row r="9" spans="2:4" x14ac:dyDescent="0.25">
      <c r="B9" s="3" t="s">
        <v>42</v>
      </c>
      <c r="C9" s="8">
        <f>+'Combustibles sólidos'!D17+'Combustibles gaseosos'!D18+'Combustibles gaseosos'!E18+'Combustibles pesados'!D18+'Combustibles pesados'!E18+'Combustibles líquidos ligeros'!D18+'Combustibles líquidos ligeros'!E18+Biomasa!D18+Biomasa!E18</f>
        <v>0</v>
      </c>
      <c r="D9" s="8" t="s">
        <v>85</v>
      </c>
    </row>
    <row r="10" spans="2:4" x14ac:dyDescent="0.25">
      <c r="B10" s="3" t="s">
        <v>43</v>
      </c>
      <c r="C10" s="8">
        <f>+'Combustibles sólidos'!D18+'Combustibles gaseosos'!D19+'Combustibles gaseosos'!E19+'Combustibles pesados'!D19+'Combustibles pesados'!E19+'Combustibles líquidos ligeros'!D19+'Combustibles líquidos ligeros'!E19+Biomasa!D19+Biomasa!E19</f>
        <v>0</v>
      </c>
      <c r="D10" s="8" t="s">
        <v>85</v>
      </c>
    </row>
    <row r="11" spans="2:4" x14ac:dyDescent="0.25">
      <c r="B11" s="4" t="s">
        <v>22</v>
      </c>
      <c r="C11" s="8">
        <f>+'Combustibles gaseosos'!D20+'Combustibles gaseosos'!E20+'Combustibles pesados'!D20+'Combustibles pesados'!E20+'Combustibles líquidos ligeros'!D20+'Combustibles líquidos ligeros'!E20+Biomasa!D20+Biomasa!E20</f>
        <v>0</v>
      </c>
      <c r="D11" s="8" t="s">
        <v>85</v>
      </c>
    </row>
    <row r="12" spans="2:4" x14ac:dyDescent="0.25">
      <c r="B12" s="3" t="s">
        <v>1</v>
      </c>
      <c r="C12" s="8">
        <f>+'Combustibles sólidos'!D20+'Combustibles gaseosos'!D21+'Combustibles gaseosos'!E21+'Combustibles pesados'!D21+'Combustibles pesados'!E21+'Combustibles líquidos ligeros'!D21+'Combustibles líquidos ligeros'!E21+Biomasa!D21+Biomasa!E21</f>
        <v>0</v>
      </c>
      <c r="D12" s="8" t="s">
        <v>85</v>
      </c>
    </row>
    <row r="13" spans="2:4" x14ac:dyDescent="0.25">
      <c r="B13" s="4" t="s">
        <v>44</v>
      </c>
      <c r="C13" s="8">
        <f>+'Combustibles gaseosos'!E22+'Combustibles pesados'!E22+'Combustibles líquidos ligeros'!E22+Biomasa!D22+Biomasa!E22</f>
        <v>0</v>
      </c>
      <c r="D13" s="8" t="s">
        <v>85</v>
      </c>
    </row>
    <row r="14" spans="2:4" x14ac:dyDescent="0.25">
      <c r="B14" s="3" t="s">
        <v>3</v>
      </c>
      <c r="C14" s="8">
        <f>+'Combustibles gaseosos'!E22+'Combustibles pesados'!E22+'Combustibles líquidos ligeros'!E22+Biomasa!D22+Biomasa!E22</f>
        <v>0</v>
      </c>
      <c r="D14" s="8" t="s">
        <v>85</v>
      </c>
    </row>
    <row r="15" spans="2:4" x14ac:dyDescent="0.25">
      <c r="B15" s="3" t="s">
        <v>6</v>
      </c>
      <c r="C15" s="8">
        <f>+'Combustibles sólidos'!D23+'Combustibles gaseosos'!D24+'Combustibles gaseosos'!E24+'Combustibles pesados'!D24+'Combustibles pesados'!E24+'Combustibles líquidos ligeros'!D24+'Combustibles líquidos ligeros'!E24+Biomasa!D24+Biomasa!E24</f>
        <v>0</v>
      </c>
      <c r="D15" s="8" t="s">
        <v>85</v>
      </c>
    </row>
    <row r="16" spans="2:4" x14ac:dyDescent="0.25">
      <c r="B16" s="4" t="s">
        <v>45</v>
      </c>
      <c r="C16" s="8">
        <f>+'Combustibles líquidos ligeros'!E25</f>
        <v>0</v>
      </c>
      <c r="D16" s="8" t="s">
        <v>85</v>
      </c>
    </row>
    <row r="17" spans="2:4" x14ac:dyDescent="0.25">
      <c r="B17" s="4" t="s">
        <v>46</v>
      </c>
      <c r="C17" s="8">
        <f>+'Combustibles líquidos ligeros'!E26</f>
        <v>0</v>
      </c>
      <c r="D17" s="8" t="s">
        <v>85</v>
      </c>
    </row>
    <row r="18" spans="2:4" x14ac:dyDescent="0.25">
      <c r="B18" s="4" t="s">
        <v>47</v>
      </c>
      <c r="C18" s="8">
        <f>+'Combustibles líquidos ligeros'!E27</f>
        <v>0</v>
      </c>
      <c r="D18" s="8" t="s">
        <v>85</v>
      </c>
    </row>
    <row r="19" spans="2:4" x14ac:dyDescent="0.25">
      <c r="B19" s="3" t="s">
        <v>4</v>
      </c>
      <c r="C19" s="8">
        <f>+'Combustibles sólidos'!D27+'Combustibles gaseosos'!D28+'Combustibles gaseosos'!E28+'Combustibles pesados'!D28+'Combustibles pesados'!E28+'Combustibles líquidos ligeros'!D28+'Combustibles líquidos ligeros'!E28+Biomasa!D28+Biomasa!E28</f>
        <v>0</v>
      </c>
      <c r="D19" s="8" t="s">
        <v>85</v>
      </c>
    </row>
    <row r="20" spans="2:4" x14ac:dyDescent="0.25">
      <c r="B20" s="3" t="s">
        <v>7</v>
      </c>
      <c r="C20" s="8">
        <f>+'Combustibles sólidos'!D28+'Combustibles gaseosos'!D29+'Combustibles gaseosos'!E29+'Combustibles pesados'!D29+'Combustibles pesados'!E29+'Combustibles líquidos ligeros'!D29+'Combustibles líquidos ligeros'!E29+Biomasa!D29+Biomasa!E29</f>
        <v>0</v>
      </c>
      <c r="D20" s="8" t="s">
        <v>85</v>
      </c>
    </row>
    <row r="21" spans="2:4" x14ac:dyDescent="0.25">
      <c r="B21" s="3" t="s">
        <v>8</v>
      </c>
      <c r="C21" s="8">
        <f>+'Combustibles sólidos'!D29+'Combustibles gaseosos'!D30+'Combustibles pesados'!D30+'Combustibles líquidos ligeros'!D30+'Combustibles líquidos ligeros'!E30+Biomasa!D30+Biomasa!E30</f>
        <v>0</v>
      </c>
      <c r="D21" s="8" t="s">
        <v>85</v>
      </c>
    </row>
    <row r="22" spans="2:4" x14ac:dyDescent="0.25">
      <c r="B22" s="3" t="s">
        <v>2</v>
      </c>
      <c r="C22" s="8">
        <f>+'Combustibles sólidos'!D30+'Combustibles gaseosos'!D31+'Combustibles gaseosos'!E31+'Combustibles pesados'!D31+'Combustibles pesados'!E31+'Combustibles líquidos ligeros'!D31+'Combustibles líquidos ligeros'!E31+Biomasa!D31+Biomasa!E31</f>
        <v>0</v>
      </c>
      <c r="D22" s="8" t="s">
        <v>85</v>
      </c>
    </row>
    <row r="23" spans="2:4" x14ac:dyDescent="0.25">
      <c r="B23" s="5" t="s">
        <v>39</v>
      </c>
      <c r="C23" s="8">
        <f>+'Combustibles sólidos'!D31+'Combustibles gaseosos'!D32+'Combustibles gaseosos'!E32+'Combustibles pesados'!D32+'Combustibles pesados'!E32+'Combustibles líquidos ligeros'!D32+'Combustibles líquidos ligeros'!E32+Biomasa!D32+Biomasa!E32</f>
        <v>0</v>
      </c>
      <c r="D23" s="8" t="s">
        <v>85</v>
      </c>
    </row>
    <row r="24" spans="2:4" x14ac:dyDescent="0.25">
      <c r="B24" s="3" t="s">
        <v>0</v>
      </c>
      <c r="C24" s="8">
        <f>+'Combustibles sólidos'!D32+'Combustibles gaseosos'!D33+'Combustibles gaseosos'!E33+'Combustibles pesados'!D33+'Combustibles pesados'!E33+'Combustibles líquidos ligeros'!D33+'Combustibles líquidos ligeros'!E33+Biomasa!D33+Biomasa!E33</f>
        <v>0</v>
      </c>
      <c r="D24" s="8" t="s">
        <v>85</v>
      </c>
    </row>
    <row r="25" spans="2:4" x14ac:dyDescent="0.25">
      <c r="B25" s="5" t="s">
        <v>40</v>
      </c>
      <c r="C25" s="8">
        <f>+'Combustibles sólidos'!D33+'Combustibles gaseosos'!D34+'Combustibles gaseosos'!E34+'Combustibles pesados'!D34+'Combustibles pesados'!E34+'Combustibles líquidos ligeros'!D34+'Combustibles líquidos ligeros'!E34+Biomasa!D34+Biomasa!E34</f>
        <v>0</v>
      </c>
      <c r="D25" s="8" t="s">
        <v>85</v>
      </c>
    </row>
    <row r="26" spans="2:4" x14ac:dyDescent="0.25">
      <c r="B26" s="5" t="s">
        <v>41</v>
      </c>
      <c r="C26" s="8">
        <f>+'Combustibles sólidos'!D34+'Combustibles gaseosos'!D35+'Combustibles gaseosos'!E35+'Combustibles pesados'!D35+'Combustibles pesados'!E35+'Combustibles líquidos ligeros'!D35+'Combustibles líquidos ligeros'!E35+Biomasa!D35+Biomasa!E35</f>
        <v>0</v>
      </c>
      <c r="D26" s="8" t="s">
        <v>85</v>
      </c>
    </row>
    <row r="27" spans="2:4" x14ac:dyDescent="0.25">
      <c r="B27" s="3" t="s">
        <v>23</v>
      </c>
      <c r="C27" s="9">
        <f>+'Combustibles sólidos'!D35+'Combustibles gaseosos'!D36+'Combustibles gaseosos'!E36+'Combustibles pesados'!D36+'Combustibles pesados'!E36+'Combustibles líquidos ligeros'!D36+Biomasa!D36</f>
        <v>0</v>
      </c>
      <c r="D27" s="9" t="s">
        <v>85</v>
      </c>
    </row>
    <row r="28" spans="2:4" x14ac:dyDescent="0.25">
      <c r="B28" s="3" t="s">
        <v>5</v>
      </c>
      <c r="C28" s="9">
        <f>+'Combustibles sólidos'!D36+'Combustibles gaseosos'!D37+'Combustibles gaseosos'!E37+'Combustibles pesados'!D37+'Combustibles pesados'!E37+'Combustibles líquidos ligeros'!D37+'Combustibles líquidos ligeros'!E37+Biomasa!D37+Biomasa!E37</f>
        <v>0</v>
      </c>
      <c r="D28" s="9" t="s">
        <v>85</v>
      </c>
    </row>
    <row r="29" spans="2:4" x14ac:dyDescent="0.25">
      <c r="B29" s="3" t="s">
        <v>11</v>
      </c>
      <c r="C29" s="7">
        <f>+'Combustibles sólidos'!D37+'Combustibles líquidos ligeros'!D38+Biomasa!D38+Biomasa!E38</f>
        <v>0</v>
      </c>
      <c r="D29" s="6" t="s">
        <v>85</v>
      </c>
    </row>
    <row r="30" spans="2:4" x14ac:dyDescent="0.25">
      <c r="B30" s="3" t="s">
        <v>10</v>
      </c>
      <c r="C30" s="7">
        <f>+'Combustibles sólidos'!D38+'Combustibles gaseosos'!D39+'Combustibles gaseosos'!E39+'Combustibles pesados'!D39+'Combustibles pesados'!E39+'Combustibles líquidos ligeros'!D39+Biomasa!D39</f>
        <v>0</v>
      </c>
      <c r="D30" s="6" t="s">
        <v>85</v>
      </c>
    </row>
    <row r="31" spans="2:4" x14ac:dyDescent="0.25">
      <c r="B31" s="3" t="s">
        <v>9</v>
      </c>
      <c r="C31" s="7">
        <f>+'Combustibles sólidos'!D39+Biomasa!D40</f>
        <v>0</v>
      </c>
      <c r="D31" s="6" t="s">
        <v>85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B2:D5"/>
  </mergeCells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5"/>
  </sheetPr>
  <dimension ref="A1:BB62"/>
  <sheetViews>
    <sheetView showGridLines="0" zoomScaleNormal="100" workbookViewId="0">
      <selection activeCell="K14" sqref="K14"/>
    </sheetView>
  </sheetViews>
  <sheetFormatPr baseColWidth="10" defaultColWidth="10.88671875" defaultRowHeight="15.75" x14ac:dyDescent="0.25"/>
  <cols>
    <col min="1" max="2" width="4" style="10" customWidth="1"/>
    <col min="3" max="3" width="12.109375" style="11" customWidth="1"/>
    <col min="4" max="4" width="14" style="12" customWidth="1"/>
    <col min="5" max="5" width="15.44140625" style="12" customWidth="1"/>
    <col min="6" max="8" width="12.109375" style="12" customWidth="1"/>
    <col min="9" max="9" width="10.88671875" style="12" customWidth="1"/>
    <col min="10" max="10" width="12.109375" style="12" customWidth="1"/>
    <col min="11" max="11" width="12.109375" style="13" customWidth="1"/>
    <col min="12" max="13" width="4" style="14" customWidth="1"/>
    <col min="14" max="14" width="12.109375" style="15" customWidth="1"/>
    <col min="15" max="15" width="6" style="14" customWidth="1"/>
    <col min="16" max="54" width="10.6640625" style="17" customWidth="1"/>
    <col min="55" max="16384" width="10.88671875" style="18"/>
  </cols>
  <sheetData>
    <row r="1" spans="1:15" ht="20.100000000000001" customHeight="1" x14ac:dyDescent="0.25"/>
    <row r="2" spans="1:15" ht="20.100000000000001" customHeight="1" x14ac:dyDescent="0.25">
      <c r="A2" s="288" t="s">
        <v>71</v>
      </c>
      <c r="B2" s="288"/>
      <c r="C2" s="288"/>
      <c r="D2" s="288"/>
      <c r="E2" s="288"/>
      <c r="F2" s="19"/>
      <c r="G2" s="19"/>
      <c r="H2" s="19"/>
      <c r="I2" s="19"/>
    </row>
    <row r="3" spans="1:15" ht="20.100000000000001" customHeight="1" x14ac:dyDescent="0.25">
      <c r="A3" s="288"/>
      <c r="B3" s="288"/>
      <c r="C3" s="288"/>
      <c r="D3" s="288"/>
      <c r="E3" s="288"/>
      <c r="F3" s="19"/>
      <c r="G3" s="19"/>
      <c r="H3" s="19"/>
    </row>
    <row r="4" spans="1:15" ht="20.100000000000001" customHeight="1" x14ac:dyDescent="0.25">
      <c r="A4" s="20"/>
      <c r="B4" s="20"/>
      <c r="C4" s="20"/>
      <c r="D4" s="20"/>
      <c r="E4" s="20"/>
      <c r="F4" s="19"/>
      <c r="G4" s="19"/>
      <c r="H4" s="19"/>
    </row>
    <row r="5" spans="1:15" ht="20.100000000000001" customHeight="1" x14ac:dyDescent="0.25">
      <c r="B5" s="301" t="s">
        <v>141</v>
      </c>
      <c r="C5" s="301"/>
      <c r="D5" s="301"/>
      <c r="E5" s="301"/>
      <c r="F5" s="301"/>
      <c r="G5" s="301"/>
      <c r="H5" s="301"/>
      <c r="I5" s="301" t="s">
        <v>59</v>
      </c>
      <c r="J5" s="301"/>
      <c r="K5" s="301"/>
      <c r="L5" s="21"/>
      <c r="N5" s="22" t="s">
        <v>56</v>
      </c>
      <c r="O5" s="16"/>
    </row>
    <row r="6" spans="1:15" ht="20.100000000000001" customHeight="1" x14ac:dyDescent="0.25"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21"/>
      <c r="N6" s="23" t="s">
        <v>74</v>
      </c>
      <c r="O6" s="16"/>
    </row>
    <row r="7" spans="1:15" s="17" customFormat="1" ht="20.100000000000001" customHeight="1" x14ac:dyDescent="0.25">
      <c r="A7" s="16"/>
      <c r="B7" s="24"/>
      <c r="C7" s="289" t="s">
        <v>29</v>
      </c>
      <c r="D7" s="289"/>
      <c r="E7" s="289"/>
      <c r="F7" s="289"/>
      <c r="G7" s="289"/>
      <c r="H7" s="290"/>
      <c r="I7" s="24"/>
      <c r="J7" s="299" t="s">
        <v>13</v>
      </c>
      <c r="K7" s="299" t="s">
        <v>73</v>
      </c>
      <c r="L7" s="24"/>
      <c r="M7" s="16"/>
      <c r="N7" s="23" t="s">
        <v>133</v>
      </c>
      <c r="O7" s="16"/>
    </row>
    <row r="8" spans="1:15" s="17" customFormat="1" ht="20.100000000000001" customHeight="1" x14ac:dyDescent="0.25">
      <c r="A8" s="16"/>
      <c r="B8" s="24"/>
      <c r="C8" s="25" t="s">
        <v>13</v>
      </c>
      <c r="D8" s="26" t="s">
        <v>84</v>
      </c>
      <c r="E8" s="302"/>
      <c r="F8" s="302"/>
      <c r="G8" s="302"/>
      <c r="H8" s="27" t="s">
        <v>50</v>
      </c>
      <c r="I8" s="24"/>
      <c r="J8" s="300"/>
      <c r="K8" s="300"/>
      <c r="L8" s="24"/>
      <c r="M8" s="16"/>
      <c r="N8" s="23" t="s">
        <v>134</v>
      </c>
      <c r="O8" s="16"/>
    </row>
    <row r="9" spans="1:15" s="17" customFormat="1" ht="20.100000000000001" customHeight="1" x14ac:dyDescent="0.25">
      <c r="A9" s="16"/>
      <c r="B9" s="24"/>
      <c r="C9" s="294" t="s">
        <v>26</v>
      </c>
      <c r="D9" s="295"/>
      <c r="E9" s="291" t="s">
        <v>106</v>
      </c>
      <c r="F9" s="292"/>
      <c r="G9" s="292"/>
      <c r="H9" s="293"/>
      <c r="I9" s="24"/>
      <c r="J9" s="28" t="s">
        <v>16</v>
      </c>
      <c r="K9" s="61">
        <v>29.55</v>
      </c>
      <c r="L9" s="24"/>
      <c r="M9" s="16"/>
      <c r="N9" s="23" t="s">
        <v>20</v>
      </c>
      <c r="O9" s="16"/>
    </row>
    <row r="10" spans="1:15" s="17" customFormat="1" ht="20.100000000000001" customHeight="1" x14ac:dyDescent="0.25">
      <c r="A10" s="16"/>
      <c r="B10" s="24"/>
      <c r="C10" s="30"/>
      <c r="D10" s="31"/>
      <c r="E10" s="32"/>
      <c r="F10" s="32"/>
      <c r="G10" s="32"/>
      <c r="H10" s="32"/>
      <c r="I10" s="32"/>
      <c r="J10" s="31"/>
      <c r="K10" s="24"/>
      <c r="L10" s="24"/>
      <c r="M10" s="16"/>
      <c r="N10" s="29"/>
      <c r="O10" s="16"/>
    </row>
    <row r="11" spans="1:15" s="17" customFormat="1" ht="20.100000000000001" customHeight="1" x14ac:dyDescent="0.25">
      <c r="A11" s="16"/>
      <c r="B11" s="16"/>
      <c r="C11" s="33"/>
      <c r="D11" s="34"/>
      <c r="E11" s="34"/>
      <c r="F11" s="34"/>
      <c r="G11" s="34"/>
      <c r="H11" s="34"/>
      <c r="I11" s="34"/>
      <c r="J11" s="34"/>
      <c r="K11" s="16"/>
      <c r="L11" s="16"/>
      <c r="M11" s="16"/>
      <c r="N11" s="29"/>
      <c r="O11" s="16"/>
    </row>
    <row r="12" spans="1:15" s="17" customFormat="1" ht="20.100000000000001" customHeight="1" x14ac:dyDescent="0.25">
      <c r="A12" s="16"/>
      <c r="B12" s="296" t="s">
        <v>38</v>
      </c>
      <c r="C12" s="296"/>
      <c r="D12" s="35"/>
      <c r="E12" s="297" t="s">
        <v>58</v>
      </c>
      <c r="F12" s="297"/>
      <c r="G12" s="297"/>
      <c r="H12" s="36"/>
      <c r="I12" s="36"/>
      <c r="J12" s="16"/>
      <c r="K12" s="16"/>
      <c r="L12" s="16"/>
      <c r="M12" s="16"/>
      <c r="N12" s="29"/>
      <c r="O12" s="16"/>
    </row>
    <row r="13" spans="1:15" s="17" customFormat="1" ht="20.100000000000001" customHeight="1" x14ac:dyDescent="0.25">
      <c r="A13" s="16"/>
      <c r="B13" s="296"/>
      <c r="C13" s="296"/>
      <c r="D13" s="37"/>
      <c r="E13" s="297"/>
      <c r="F13" s="297"/>
      <c r="G13" s="297"/>
      <c r="H13" s="38"/>
      <c r="I13" s="38"/>
      <c r="J13" s="16"/>
      <c r="O13" s="16"/>
    </row>
    <row r="14" spans="1:15" s="263" customFormat="1" ht="20.100000000000001" customHeight="1" x14ac:dyDescent="0.25">
      <c r="A14" s="260"/>
      <c r="B14" s="260"/>
      <c r="C14" s="298" t="s">
        <v>140</v>
      </c>
      <c r="D14" s="261" t="s">
        <v>36</v>
      </c>
      <c r="E14" s="262"/>
      <c r="F14" s="287" t="s">
        <v>140</v>
      </c>
      <c r="G14" s="287" t="s">
        <v>27</v>
      </c>
      <c r="H14" s="287" t="s">
        <v>63</v>
      </c>
      <c r="I14" s="287" t="s">
        <v>142</v>
      </c>
      <c r="J14" s="287" t="s">
        <v>28</v>
      </c>
      <c r="O14" s="260"/>
    </row>
    <row r="15" spans="1:15" s="263" customFormat="1" ht="20.100000000000001" customHeight="1" x14ac:dyDescent="0.25">
      <c r="A15" s="260"/>
      <c r="B15" s="260"/>
      <c r="C15" s="298"/>
      <c r="D15" s="261" t="s">
        <v>37</v>
      </c>
      <c r="E15" s="262"/>
      <c r="F15" s="287"/>
      <c r="G15" s="287"/>
      <c r="H15" s="287"/>
      <c r="I15" s="287"/>
      <c r="J15" s="287"/>
      <c r="O15" s="260"/>
    </row>
    <row r="16" spans="1:15" s="17" customFormat="1" ht="20.100000000000001" customHeight="1" x14ac:dyDescent="0.25">
      <c r="A16" s="16"/>
      <c r="B16" s="16"/>
      <c r="C16" s="40" t="s">
        <v>21</v>
      </c>
      <c r="D16" s="142">
        <f>+I16/1000000</f>
        <v>0</v>
      </c>
      <c r="E16" s="39"/>
      <c r="F16" s="41" t="s">
        <v>21</v>
      </c>
      <c r="G16" s="49">
        <v>11.4</v>
      </c>
      <c r="H16" s="49" t="s">
        <v>60</v>
      </c>
      <c r="I16" s="50">
        <f>+$E$8*$K$9*G16</f>
        <v>0</v>
      </c>
      <c r="J16" s="49" t="s">
        <v>90</v>
      </c>
      <c r="O16" s="16"/>
    </row>
    <row r="17" spans="1:21" s="17" customFormat="1" ht="20.100000000000001" customHeight="1" x14ac:dyDescent="0.25">
      <c r="A17" s="16"/>
      <c r="B17" s="16"/>
      <c r="C17" s="42" t="s">
        <v>42</v>
      </c>
      <c r="D17" s="142">
        <f t="shared" ref="D17:D18" si="0">+I17/1000000</f>
        <v>0</v>
      </c>
      <c r="E17" s="39"/>
      <c r="F17" s="41" t="s">
        <v>75</v>
      </c>
      <c r="G17" s="49">
        <v>7.7</v>
      </c>
      <c r="H17" s="49" t="s">
        <v>60</v>
      </c>
      <c r="I17" s="50">
        <f t="shared" ref="I17:I23" si="1">+$E$8*$K$9*G17</f>
        <v>0</v>
      </c>
      <c r="J17" s="49" t="s">
        <v>90</v>
      </c>
      <c r="O17" s="16"/>
      <c r="U17" s="43"/>
    </row>
    <row r="18" spans="1:21" s="17" customFormat="1" ht="20.100000000000001" customHeight="1" x14ac:dyDescent="0.25">
      <c r="A18" s="16"/>
      <c r="B18" s="16"/>
      <c r="C18" s="42" t="s">
        <v>43</v>
      </c>
      <c r="D18" s="142">
        <f t="shared" si="0"/>
        <v>0</v>
      </c>
      <c r="E18" s="39"/>
      <c r="F18" s="41" t="s">
        <v>76</v>
      </c>
      <c r="G18" s="49">
        <v>3.4</v>
      </c>
      <c r="H18" s="49" t="s">
        <v>60</v>
      </c>
      <c r="I18" s="50">
        <f t="shared" si="1"/>
        <v>0</v>
      </c>
      <c r="J18" s="49" t="s">
        <v>90</v>
      </c>
      <c r="K18" s="16"/>
      <c r="L18" s="16"/>
      <c r="M18" s="16"/>
      <c r="N18" s="29"/>
      <c r="O18" s="16"/>
      <c r="U18" s="43"/>
    </row>
    <row r="19" spans="1:21" s="17" customFormat="1" ht="20.100000000000001" customHeight="1" x14ac:dyDescent="0.25">
      <c r="A19" s="16"/>
      <c r="B19" s="16"/>
      <c r="C19" s="44" t="s">
        <v>22</v>
      </c>
      <c r="D19" s="246" t="s">
        <v>25</v>
      </c>
      <c r="E19" s="39"/>
      <c r="F19" s="41" t="s">
        <v>22</v>
      </c>
      <c r="G19" s="51" t="s">
        <v>25</v>
      </c>
      <c r="H19" s="51" t="s">
        <v>25</v>
      </c>
      <c r="I19" s="52" t="s">
        <v>25</v>
      </c>
      <c r="J19" s="53" t="s">
        <v>25</v>
      </c>
      <c r="K19" s="16"/>
      <c r="L19" s="16"/>
      <c r="M19" s="16"/>
      <c r="N19" s="29"/>
      <c r="O19" s="16"/>
      <c r="U19" s="43"/>
    </row>
    <row r="20" spans="1:21" s="17" customFormat="1" ht="20.100000000000001" customHeight="1" x14ac:dyDescent="0.25">
      <c r="A20" s="16"/>
      <c r="B20" s="16"/>
      <c r="C20" s="42" t="s">
        <v>1</v>
      </c>
      <c r="D20" s="142">
        <f>+I20/1000000</f>
        <v>0</v>
      </c>
      <c r="E20" s="39"/>
      <c r="F20" s="41" t="s">
        <v>1</v>
      </c>
      <c r="G20" s="49">
        <v>8.6999999999999993</v>
      </c>
      <c r="H20" s="49" t="s">
        <v>60</v>
      </c>
      <c r="I20" s="50">
        <f t="shared" si="1"/>
        <v>0</v>
      </c>
      <c r="J20" s="49" t="s">
        <v>90</v>
      </c>
      <c r="K20" s="16"/>
      <c r="L20" s="16"/>
      <c r="M20" s="16"/>
      <c r="N20" s="29"/>
      <c r="O20" s="16"/>
      <c r="U20" s="43"/>
    </row>
    <row r="21" spans="1:21" s="17" customFormat="1" ht="20.100000000000001" customHeight="1" x14ac:dyDescent="0.25">
      <c r="A21" s="16"/>
      <c r="B21" s="16"/>
      <c r="C21" s="44" t="s">
        <v>44</v>
      </c>
      <c r="D21" s="245" t="s">
        <v>85</v>
      </c>
      <c r="E21" s="39"/>
      <c r="F21" s="41" t="s">
        <v>77</v>
      </c>
      <c r="G21" s="54" t="s">
        <v>85</v>
      </c>
      <c r="H21" s="54" t="s">
        <v>85</v>
      </c>
      <c r="I21" s="55" t="s">
        <v>85</v>
      </c>
      <c r="J21" s="56" t="s">
        <v>85</v>
      </c>
      <c r="K21" s="16"/>
      <c r="L21" s="16"/>
      <c r="M21" s="16"/>
      <c r="N21" s="29"/>
      <c r="O21" s="16"/>
      <c r="U21" s="43"/>
    </row>
    <row r="22" spans="1:21" s="17" customFormat="1" ht="20.100000000000001" customHeight="1" x14ac:dyDescent="0.25">
      <c r="A22" s="16"/>
      <c r="B22" s="16"/>
      <c r="C22" s="42" t="s">
        <v>3</v>
      </c>
      <c r="D22" s="142">
        <f>+I22/1000000000</f>
        <v>0</v>
      </c>
      <c r="E22" s="39"/>
      <c r="F22" s="41" t="s">
        <v>3</v>
      </c>
      <c r="G22" s="49">
        <v>7.3</v>
      </c>
      <c r="H22" s="49" t="s">
        <v>61</v>
      </c>
      <c r="I22" s="50">
        <f t="shared" si="1"/>
        <v>0</v>
      </c>
      <c r="J22" s="49" t="s">
        <v>91</v>
      </c>
      <c r="K22" s="16"/>
      <c r="L22" s="16"/>
      <c r="M22" s="16"/>
      <c r="N22" s="29"/>
      <c r="O22" s="16"/>
      <c r="U22" s="34"/>
    </row>
    <row r="23" spans="1:21" s="17" customFormat="1" ht="20.100000000000001" customHeight="1" x14ac:dyDescent="0.25">
      <c r="A23" s="16"/>
      <c r="B23" s="16"/>
      <c r="C23" s="42" t="s">
        <v>6</v>
      </c>
      <c r="D23" s="142">
        <f>+I23/1000000000</f>
        <v>0</v>
      </c>
      <c r="E23" s="39"/>
      <c r="F23" s="41" t="s">
        <v>6</v>
      </c>
      <c r="G23" s="49">
        <v>7.1</v>
      </c>
      <c r="H23" s="49" t="s">
        <v>61</v>
      </c>
      <c r="I23" s="50">
        <f t="shared" si="1"/>
        <v>0</v>
      </c>
      <c r="J23" s="49" t="s">
        <v>91</v>
      </c>
      <c r="K23" s="16"/>
      <c r="L23" s="16"/>
      <c r="M23" s="16"/>
      <c r="N23" s="29"/>
      <c r="O23" s="16"/>
      <c r="U23" s="43"/>
    </row>
    <row r="24" spans="1:21" s="17" customFormat="1" ht="20.100000000000001" customHeight="1" x14ac:dyDescent="0.25">
      <c r="A24" s="16"/>
      <c r="B24" s="16"/>
      <c r="C24" s="44" t="s">
        <v>45</v>
      </c>
      <c r="D24" s="246" t="s">
        <v>25</v>
      </c>
      <c r="E24" s="39"/>
      <c r="F24" s="41" t="s">
        <v>78</v>
      </c>
      <c r="G24" s="53" t="s">
        <v>25</v>
      </c>
      <c r="H24" s="53" t="s">
        <v>25</v>
      </c>
      <c r="I24" s="52" t="s">
        <v>25</v>
      </c>
      <c r="J24" s="53" t="s">
        <v>25</v>
      </c>
      <c r="K24" s="16"/>
      <c r="L24" s="16"/>
      <c r="M24" s="16"/>
      <c r="N24" s="29"/>
      <c r="O24" s="16"/>
    </row>
    <row r="25" spans="1:21" s="17" customFormat="1" ht="20.100000000000001" customHeight="1" x14ac:dyDescent="0.25">
      <c r="A25" s="16"/>
      <c r="B25" s="16"/>
      <c r="C25" s="44" t="s">
        <v>46</v>
      </c>
      <c r="D25" s="246" t="s">
        <v>25</v>
      </c>
      <c r="E25" s="39"/>
      <c r="F25" s="41" t="s">
        <v>79</v>
      </c>
      <c r="G25" s="53" t="s">
        <v>25</v>
      </c>
      <c r="H25" s="53" t="s">
        <v>25</v>
      </c>
      <c r="I25" s="52" t="s">
        <v>25</v>
      </c>
      <c r="J25" s="53" t="s">
        <v>25</v>
      </c>
      <c r="K25" s="16"/>
      <c r="L25" s="16"/>
      <c r="M25" s="16"/>
      <c r="N25" s="29"/>
      <c r="O25" s="16"/>
    </row>
    <row r="26" spans="1:21" s="17" customFormat="1" ht="20.100000000000001" customHeight="1" x14ac:dyDescent="0.25">
      <c r="A26" s="16"/>
      <c r="B26" s="16"/>
      <c r="C26" s="44" t="s">
        <v>47</v>
      </c>
      <c r="D26" s="246" t="s">
        <v>25</v>
      </c>
      <c r="E26" s="39"/>
      <c r="F26" s="41" t="s">
        <v>80</v>
      </c>
      <c r="G26" s="53" t="s">
        <v>25</v>
      </c>
      <c r="H26" s="53" t="s">
        <v>25</v>
      </c>
      <c r="I26" s="52" t="s">
        <v>25</v>
      </c>
      <c r="J26" s="53" t="s">
        <v>25</v>
      </c>
      <c r="K26" s="16"/>
      <c r="L26" s="16"/>
      <c r="M26" s="16"/>
      <c r="N26" s="29"/>
      <c r="O26" s="16"/>
    </row>
    <row r="27" spans="1:21" s="17" customFormat="1" ht="20.100000000000001" customHeight="1" x14ac:dyDescent="0.25">
      <c r="A27" s="16"/>
      <c r="B27" s="16"/>
      <c r="C27" s="42" t="s">
        <v>4</v>
      </c>
      <c r="D27" s="142">
        <f>+I27/1000000000</f>
        <v>0</v>
      </c>
      <c r="E27" s="39"/>
      <c r="F27" s="41" t="s">
        <v>4</v>
      </c>
      <c r="G27" s="57">
        <v>0.9</v>
      </c>
      <c r="H27" s="57" t="s">
        <v>61</v>
      </c>
      <c r="I27" s="50">
        <f t="shared" ref="I27:I39" si="2">+$E$8*$K$9*G27</f>
        <v>0</v>
      </c>
      <c r="J27" s="49" t="s">
        <v>91</v>
      </c>
      <c r="K27" s="16"/>
      <c r="L27" s="16"/>
      <c r="M27" s="16"/>
      <c r="N27" s="29"/>
      <c r="O27" s="16"/>
    </row>
    <row r="28" spans="1:21" s="17" customFormat="1" ht="20.100000000000001" customHeight="1" x14ac:dyDescent="0.25">
      <c r="A28" s="16"/>
      <c r="B28" s="16"/>
      <c r="C28" s="42" t="s">
        <v>7</v>
      </c>
      <c r="D28" s="142">
        <f t="shared" ref="D28:D29" si="3">+I28/1000000000</f>
        <v>0</v>
      </c>
      <c r="E28" s="39"/>
      <c r="F28" s="41" t="s">
        <v>7</v>
      </c>
      <c r="G28" s="57">
        <v>4.5</v>
      </c>
      <c r="H28" s="57" t="s">
        <v>61</v>
      </c>
      <c r="I28" s="50">
        <f t="shared" si="2"/>
        <v>0</v>
      </c>
      <c r="J28" s="49" t="s">
        <v>91</v>
      </c>
      <c r="K28" s="16"/>
      <c r="L28" s="16"/>
      <c r="M28" s="16"/>
      <c r="N28" s="29"/>
      <c r="O28" s="16"/>
    </row>
    <row r="29" spans="1:21" s="17" customFormat="1" ht="20.100000000000001" customHeight="1" x14ac:dyDescent="0.25">
      <c r="A29" s="16"/>
      <c r="B29" s="16"/>
      <c r="C29" s="42" t="s">
        <v>8</v>
      </c>
      <c r="D29" s="210">
        <f t="shared" si="3"/>
        <v>0</v>
      </c>
      <c r="E29" s="39"/>
      <c r="F29" s="41" t="s">
        <v>8</v>
      </c>
      <c r="G29" s="57">
        <v>19</v>
      </c>
      <c r="H29" s="57" t="s">
        <v>61</v>
      </c>
      <c r="I29" s="50">
        <f t="shared" si="2"/>
        <v>0</v>
      </c>
      <c r="J29" s="49" t="s">
        <v>91</v>
      </c>
      <c r="K29" s="16"/>
      <c r="L29" s="16"/>
      <c r="M29" s="16"/>
      <c r="N29" s="29"/>
      <c r="O29" s="16"/>
    </row>
    <row r="30" spans="1:21" s="17" customFormat="1" ht="20.100000000000001" customHeight="1" x14ac:dyDescent="0.25">
      <c r="A30" s="16"/>
      <c r="B30" s="16"/>
      <c r="C30" s="42" t="s">
        <v>2</v>
      </c>
      <c r="D30" s="210">
        <f t="shared" ref="D30:D35" si="4">+I30/1000000</f>
        <v>0</v>
      </c>
      <c r="E30" s="39"/>
      <c r="F30" s="41" t="s">
        <v>2</v>
      </c>
      <c r="G30" s="57">
        <v>820</v>
      </c>
      <c r="H30" s="57" t="s">
        <v>60</v>
      </c>
      <c r="I30" s="50">
        <f t="shared" si="2"/>
        <v>0</v>
      </c>
      <c r="J30" s="49" t="s">
        <v>90</v>
      </c>
      <c r="K30" s="16"/>
      <c r="L30" s="16"/>
      <c r="M30" s="16"/>
      <c r="N30" s="29"/>
      <c r="O30" s="16"/>
    </row>
    <row r="31" spans="1:21" s="17" customFormat="1" ht="20.100000000000001" customHeight="1" x14ac:dyDescent="0.25">
      <c r="A31" s="16"/>
      <c r="B31" s="16"/>
      <c r="C31" s="45" t="s">
        <v>39</v>
      </c>
      <c r="D31" s="210">
        <f t="shared" si="4"/>
        <v>0</v>
      </c>
      <c r="E31" s="39"/>
      <c r="F31" s="46" t="s">
        <v>81</v>
      </c>
      <c r="G31" s="58">
        <v>1.5</v>
      </c>
      <c r="H31" s="58" t="s">
        <v>60</v>
      </c>
      <c r="I31" s="50">
        <f t="shared" si="2"/>
        <v>0</v>
      </c>
      <c r="J31" s="49" t="s">
        <v>90</v>
      </c>
      <c r="K31" s="16"/>
      <c r="L31" s="16"/>
      <c r="M31" s="16"/>
      <c r="N31" s="29"/>
      <c r="O31" s="16"/>
    </row>
    <row r="32" spans="1:21" s="17" customFormat="1" ht="20.100000000000001" customHeight="1" x14ac:dyDescent="0.25">
      <c r="A32" s="16"/>
      <c r="B32" s="16"/>
      <c r="C32" s="42" t="s">
        <v>0</v>
      </c>
      <c r="D32" s="210">
        <f t="shared" si="4"/>
        <v>0</v>
      </c>
      <c r="E32" s="39"/>
      <c r="F32" s="41" t="s">
        <v>0</v>
      </c>
      <c r="G32" s="57">
        <v>209</v>
      </c>
      <c r="H32" s="57" t="s">
        <v>60</v>
      </c>
      <c r="I32" s="50">
        <f t="shared" si="2"/>
        <v>0</v>
      </c>
      <c r="J32" s="49" t="s">
        <v>90</v>
      </c>
      <c r="K32" s="16"/>
      <c r="L32" s="16"/>
      <c r="M32" s="16"/>
      <c r="N32" s="29"/>
      <c r="O32" s="16"/>
    </row>
    <row r="33" spans="1:15" s="17" customFormat="1" ht="20.100000000000001" customHeight="1" x14ac:dyDescent="0.25">
      <c r="A33" s="16"/>
      <c r="B33" s="16"/>
      <c r="C33" s="45" t="s">
        <v>40</v>
      </c>
      <c r="D33" s="210">
        <f t="shared" si="4"/>
        <v>0</v>
      </c>
      <c r="E33" s="39"/>
      <c r="F33" s="46" t="s">
        <v>82</v>
      </c>
      <c r="G33" s="59">
        <v>94600</v>
      </c>
      <c r="H33" s="58" t="s">
        <v>60</v>
      </c>
      <c r="I33" s="50">
        <f t="shared" si="2"/>
        <v>0</v>
      </c>
      <c r="J33" s="49" t="s">
        <v>90</v>
      </c>
      <c r="K33" s="16"/>
      <c r="L33" s="16"/>
      <c r="M33" s="16"/>
      <c r="N33" s="29"/>
      <c r="O33" s="16"/>
    </row>
    <row r="34" spans="1:15" s="17" customFormat="1" ht="20.100000000000001" customHeight="1" x14ac:dyDescent="0.25">
      <c r="A34" s="16"/>
      <c r="B34" s="16"/>
      <c r="C34" s="45" t="s">
        <v>41</v>
      </c>
      <c r="D34" s="210">
        <f t="shared" si="4"/>
        <v>0</v>
      </c>
      <c r="E34" s="39"/>
      <c r="F34" s="46" t="s">
        <v>83</v>
      </c>
      <c r="G34" s="58">
        <v>1</v>
      </c>
      <c r="H34" s="58" t="s">
        <v>60</v>
      </c>
      <c r="I34" s="50">
        <f t="shared" si="2"/>
        <v>0</v>
      </c>
      <c r="J34" s="49" t="s">
        <v>90</v>
      </c>
      <c r="K34" s="16"/>
      <c r="L34" s="16"/>
      <c r="M34" s="16"/>
      <c r="N34" s="29"/>
      <c r="O34" s="16"/>
    </row>
    <row r="35" spans="1:15" s="17" customFormat="1" ht="20.100000000000001" customHeight="1" x14ac:dyDescent="0.25">
      <c r="A35" s="16"/>
      <c r="B35" s="16"/>
      <c r="C35" s="42" t="s">
        <v>23</v>
      </c>
      <c r="D35" s="210">
        <f t="shared" si="4"/>
        <v>0</v>
      </c>
      <c r="E35" s="39"/>
      <c r="F35" s="41" t="s">
        <v>23</v>
      </c>
      <c r="G35" s="57">
        <v>1</v>
      </c>
      <c r="H35" s="57" t="s">
        <v>60</v>
      </c>
      <c r="I35" s="50">
        <f t="shared" si="2"/>
        <v>0</v>
      </c>
      <c r="J35" s="49" t="s">
        <v>90</v>
      </c>
      <c r="K35" s="16"/>
      <c r="L35" s="16"/>
      <c r="M35" s="16"/>
      <c r="N35" s="29"/>
      <c r="O35" s="16"/>
    </row>
    <row r="36" spans="1:15" s="17" customFormat="1" ht="20.100000000000001" customHeight="1" x14ac:dyDescent="0.25">
      <c r="A36" s="16"/>
      <c r="B36" s="16"/>
      <c r="C36" s="42" t="s">
        <v>5</v>
      </c>
      <c r="D36" s="210">
        <f t="shared" ref="D36" si="5">+I36/1000000000</f>
        <v>0</v>
      </c>
      <c r="E36" s="39"/>
      <c r="F36" s="41" t="s">
        <v>5</v>
      </c>
      <c r="G36" s="57">
        <v>1.4</v>
      </c>
      <c r="H36" s="57" t="s">
        <v>61</v>
      </c>
      <c r="I36" s="50">
        <f t="shared" si="2"/>
        <v>0</v>
      </c>
      <c r="J36" s="49" t="s">
        <v>91</v>
      </c>
      <c r="K36" s="16"/>
      <c r="L36" s="16"/>
      <c r="M36" s="16"/>
      <c r="N36" s="29"/>
      <c r="O36" s="16"/>
    </row>
    <row r="37" spans="1:15" s="17" customFormat="1" ht="20.100000000000001" customHeight="1" x14ac:dyDescent="0.25">
      <c r="A37" s="16"/>
      <c r="B37" s="16"/>
      <c r="C37" s="42" t="s">
        <v>11</v>
      </c>
      <c r="D37" s="210">
        <f>+I37/1000000000000</f>
        <v>0</v>
      </c>
      <c r="E37" s="39"/>
      <c r="F37" s="41" t="s">
        <v>11</v>
      </c>
      <c r="G37" s="57">
        <v>6.7</v>
      </c>
      <c r="H37" s="57" t="s">
        <v>62</v>
      </c>
      <c r="I37" s="50">
        <f t="shared" si="2"/>
        <v>0</v>
      </c>
      <c r="J37" s="49" t="s">
        <v>92</v>
      </c>
      <c r="K37" s="16"/>
      <c r="L37" s="16"/>
      <c r="M37" s="16"/>
      <c r="N37" s="29"/>
      <c r="O37" s="16"/>
    </row>
    <row r="38" spans="1:15" s="17" customFormat="1" ht="20.100000000000001" customHeight="1" x14ac:dyDescent="0.25">
      <c r="A38" s="16"/>
      <c r="B38" s="16"/>
      <c r="C38" s="42" t="s">
        <v>10</v>
      </c>
      <c r="D38" s="210">
        <f>+I38/1000000000000000</f>
        <v>0</v>
      </c>
      <c r="E38" s="39"/>
      <c r="F38" s="41" t="s">
        <v>10</v>
      </c>
      <c r="G38" s="60">
        <v>10</v>
      </c>
      <c r="H38" s="60" t="s">
        <v>12</v>
      </c>
      <c r="I38" s="50">
        <f t="shared" si="2"/>
        <v>0</v>
      </c>
      <c r="J38" s="49" t="s">
        <v>109</v>
      </c>
      <c r="K38" s="16"/>
      <c r="L38" s="16"/>
      <c r="M38" s="16"/>
      <c r="N38" s="29"/>
      <c r="O38" s="16"/>
    </row>
    <row r="39" spans="1:15" s="17" customFormat="1" ht="20.100000000000001" customHeight="1" x14ac:dyDescent="0.25">
      <c r="A39" s="16"/>
      <c r="B39" s="16"/>
      <c r="C39" s="42" t="s">
        <v>9</v>
      </c>
      <c r="D39" s="210">
        <f>+I39/1000000000000000</f>
        <v>0</v>
      </c>
      <c r="E39" s="39"/>
      <c r="F39" s="41" t="s">
        <v>9</v>
      </c>
      <c r="G39" s="60">
        <v>3.3</v>
      </c>
      <c r="H39" s="60" t="s">
        <v>66</v>
      </c>
      <c r="I39" s="50">
        <f t="shared" si="2"/>
        <v>0</v>
      </c>
      <c r="J39" s="49" t="s">
        <v>110</v>
      </c>
      <c r="K39" s="16"/>
      <c r="L39" s="16"/>
      <c r="M39" s="16"/>
      <c r="N39" s="29"/>
      <c r="O39" s="16"/>
    </row>
    <row r="40" spans="1:15" s="17" customFormat="1" ht="20.100000000000001" customHeight="1" x14ac:dyDescent="0.25">
      <c r="A40" s="16"/>
      <c r="B40" s="16"/>
      <c r="C40" s="16"/>
      <c r="D40" s="47"/>
      <c r="E40" s="48"/>
      <c r="F40" s="15"/>
      <c r="G40" s="15"/>
      <c r="H40" s="16"/>
      <c r="I40" s="29"/>
      <c r="J40" s="48"/>
      <c r="K40" s="47"/>
      <c r="L40" s="47"/>
      <c r="M40" s="12"/>
      <c r="N40" s="47"/>
      <c r="O40" s="47"/>
    </row>
    <row r="41" spans="1:15" s="17" customFormat="1" ht="20.100000000000001" customHeight="1" x14ac:dyDescent="0.25">
      <c r="A41" s="16"/>
      <c r="B41" s="16"/>
      <c r="C41" s="16"/>
      <c r="D41" s="47"/>
      <c r="E41" s="48"/>
      <c r="F41" s="15"/>
      <c r="G41" s="15"/>
      <c r="H41" s="16"/>
      <c r="I41" s="29"/>
      <c r="J41" s="48"/>
      <c r="K41" s="47"/>
      <c r="L41" s="47"/>
      <c r="M41" s="12"/>
      <c r="N41" s="47"/>
      <c r="O41" s="47"/>
    </row>
    <row r="42" spans="1:15" s="17" customFormat="1" x14ac:dyDescent="0.25">
      <c r="A42" s="16"/>
      <c r="B42" s="16"/>
      <c r="C42" s="13"/>
      <c r="D42" s="12"/>
      <c r="E42" s="12"/>
      <c r="F42" s="12"/>
      <c r="G42" s="47"/>
      <c r="H42" s="12"/>
      <c r="I42" s="12"/>
      <c r="J42" s="12"/>
      <c r="K42" s="13"/>
      <c r="L42" s="14"/>
      <c r="M42" s="14"/>
      <c r="N42" s="15"/>
      <c r="O42" s="14"/>
    </row>
    <row r="43" spans="1:15" s="17" customFormat="1" x14ac:dyDescent="0.25">
      <c r="A43" s="16"/>
      <c r="B43" s="16"/>
      <c r="C43" s="13"/>
      <c r="D43" s="12"/>
      <c r="E43" s="12"/>
      <c r="F43" s="12"/>
      <c r="G43" s="12"/>
      <c r="H43" s="12"/>
      <c r="I43" s="12"/>
      <c r="J43" s="12"/>
      <c r="K43" s="13"/>
      <c r="L43" s="14"/>
      <c r="M43" s="14"/>
      <c r="N43" s="15"/>
      <c r="O43" s="14"/>
    </row>
    <row r="44" spans="1:15" s="17" customFormat="1" x14ac:dyDescent="0.25">
      <c r="A44" s="16"/>
      <c r="B44" s="16"/>
      <c r="C44" s="13"/>
      <c r="D44" s="12"/>
      <c r="E44" s="12"/>
      <c r="F44" s="12"/>
      <c r="G44" s="12"/>
      <c r="H44" s="12"/>
      <c r="I44" s="12"/>
      <c r="J44" s="12"/>
      <c r="K44" s="13"/>
      <c r="L44" s="14"/>
      <c r="M44" s="14"/>
      <c r="N44" s="15"/>
      <c r="O44" s="14"/>
    </row>
    <row r="45" spans="1:15" s="17" customFormat="1" x14ac:dyDescent="0.25">
      <c r="A45" s="16"/>
      <c r="B45" s="16"/>
      <c r="C45" s="13"/>
      <c r="D45" s="12"/>
      <c r="E45" s="12"/>
      <c r="F45" s="12"/>
      <c r="G45" s="12"/>
      <c r="H45" s="12"/>
      <c r="I45" s="12"/>
      <c r="J45" s="12"/>
      <c r="K45" s="13"/>
      <c r="L45" s="14"/>
      <c r="M45" s="14"/>
      <c r="N45" s="15"/>
      <c r="O45" s="14"/>
    </row>
    <row r="46" spans="1:15" s="17" customFormat="1" x14ac:dyDescent="0.25">
      <c r="A46" s="16"/>
      <c r="B46" s="16"/>
      <c r="C46" s="13"/>
      <c r="D46" s="12"/>
      <c r="E46" s="12"/>
      <c r="F46" s="12"/>
      <c r="G46" s="12"/>
      <c r="H46" s="12"/>
      <c r="I46" s="12"/>
      <c r="J46" s="12"/>
      <c r="K46" s="13"/>
      <c r="L46" s="14"/>
      <c r="M46" s="14"/>
      <c r="N46" s="15"/>
      <c r="O46" s="14"/>
    </row>
    <row r="47" spans="1:15" s="17" customFormat="1" x14ac:dyDescent="0.25">
      <c r="A47" s="16"/>
      <c r="B47" s="16"/>
      <c r="C47" s="13"/>
      <c r="D47" s="12"/>
      <c r="E47" s="12"/>
      <c r="F47" s="12"/>
      <c r="G47" s="12"/>
      <c r="H47" s="12"/>
      <c r="I47" s="12"/>
      <c r="J47" s="12"/>
      <c r="K47" s="13"/>
      <c r="L47" s="14"/>
      <c r="M47" s="14"/>
      <c r="N47" s="15"/>
      <c r="O47" s="14"/>
    </row>
    <row r="48" spans="1:15" s="17" customFormat="1" x14ac:dyDescent="0.25">
      <c r="A48" s="16"/>
      <c r="B48" s="16"/>
      <c r="C48" s="13"/>
      <c r="D48" s="12"/>
      <c r="E48" s="12"/>
      <c r="F48" s="12"/>
      <c r="G48" s="12"/>
      <c r="H48" s="12"/>
      <c r="I48" s="12"/>
      <c r="J48" s="12"/>
      <c r="K48" s="13"/>
      <c r="L48" s="14"/>
      <c r="M48" s="14"/>
      <c r="N48" s="15"/>
      <c r="O48" s="14"/>
    </row>
    <row r="49" spans="1:15" s="17" customFormat="1" x14ac:dyDescent="0.25">
      <c r="A49" s="16"/>
      <c r="B49" s="16"/>
      <c r="C49" s="13"/>
      <c r="D49" s="12"/>
      <c r="E49" s="12"/>
      <c r="F49" s="12"/>
      <c r="G49" s="12"/>
      <c r="H49" s="12"/>
      <c r="I49" s="12"/>
      <c r="J49" s="12"/>
      <c r="K49" s="13"/>
      <c r="L49" s="14"/>
      <c r="M49" s="14"/>
      <c r="N49" s="15"/>
      <c r="O49" s="14"/>
    </row>
    <row r="50" spans="1:15" s="17" customFormat="1" x14ac:dyDescent="0.25">
      <c r="A50" s="16"/>
      <c r="B50" s="16"/>
      <c r="C50" s="13"/>
      <c r="D50" s="12"/>
      <c r="E50" s="12"/>
      <c r="F50" s="12"/>
      <c r="G50" s="12"/>
      <c r="H50" s="12"/>
      <c r="I50" s="12"/>
      <c r="J50" s="12"/>
      <c r="K50" s="13"/>
      <c r="L50" s="14"/>
      <c r="M50" s="14"/>
      <c r="N50" s="15"/>
      <c r="O50" s="14"/>
    </row>
    <row r="51" spans="1:15" s="17" customFormat="1" x14ac:dyDescent="0.25">
      <c r="A51" s="16"/>
      <c r="B51" s="16"/>
      <c r="C51" s="13"/>
      <c r="D51" s="12"/>
      <c r="E51" s="12"/>
      <c r="F51" s="12"/>
      <c r="G51" s="12"/>
      <c r="H51" s="12"/>
      <c r="I51" s="12"/>
      <c r="J51" s="12"/>
      <c r="K51" s="13"/>
      <c r="L51" s="14"/>
      <c r="M51" s="14"/>
      <c r="N51" s="15"/>
      <c r="O51" s="14"/>
    </row>
    <row r="52" spans="1:15" s="17" customFormat="1" x14ac:dyDescent="0.25">
      <c r="A52" s="16"/>
      <c r="B52" s="16"/>
      <c r="C52" s="13"/>
      <c r="D52" s="12"/>
      <c r="E52" s="12"/>
      <c r="F52" s="12"/>
      <c r="G52" s="12"/>
      <c r="H52" s="12"/>
      <c r="I52" s="12"/>
      <c r="J52" s="12"/>
      <c r="K52" s="13"/>
      <c r="L52" s="14"/>
      <c r="M52" s="14"/>
      <c r="N52" s="15"/>
      <c r="O52" s="14"/>
    </row>
    <row r="53" spans="1:15" s="17" customFormat="1" x14ac:dyDescent="0.25">
      <c r="A53" s="16"/>
      <c r="B53" s="16"/>
      <c r="C53" s="13"/>
      <c r="D53" s="12"/>
      <c r="E53" s="12"/>
      <c r="F53" s="12"/>
      <c r="G53" s="12"/>
      <c r="H53" s="12"/>
      <c r="I53" s="12"/>
      <c r="J53" s="12"/>
      <c r="K53" s="13"/>
      <c r="L53" s="14"/>
      <c r="M53" s="14"/>
      <c r="N53" s="15"/>
      <c r="O53" s="14"/>
    </row>
    <row r="54" spans="1:15" s="17" customFormat="1" x14ac:dyDescent="0.25">
      <c r="A54" s="16"/>
      <c r="B54" s="16"/>
      <c r="C54" s="13"/>
      <c r="D54" s="12"/>
      <c r="E54" s="12"/>
      <c r="F54" s="12"/>
      <c r="G54" s="12"/>
      <c r="H54" s="12"/>
      <c r="I54" s="12"/>
      <c r="J54" s="12"/>
      <c r="K54" s="13"/>
      <c r="L54" s="14"/>
      <c r="M54" s="14"/>
      <c r="N54" s="15"/>
      <c r="O54" s="14"/>
    </row>
    <row r="55" spans="1:15" s="17" customFormat="1" x14ac:dyDescent="0.25">
      <c r="A55" s="16"/>
      <c r="B55" s="16"/>
      <c r="C55" s="13"/>
      <c r="D55" s="12"/>
      <c r="E55" s="12"/>
      <c r="F55" s="12"/>
      <c r="G55" s="12"/>
      <c r="H55" s="12"/>
      <c r="I55" s="12"/>
      <c r="J55" s="12"/>
      <c r="K55" s="13"/>
      <c r="L55" s="14"/>
      <c r="M55" s="14"/>
      <c r="N55" s="15"/>
      <c r="O55" s="14"/>
    </row>
    <row r="56" spans="1:15" s="17" customFormat="1" x14ac:dyDescent="0.25">
      <c r="A56" s="16"/>
      <c r="B56" s="16"/>
      <c r="C56" s="13"/>
      <c r="D56" s="12"/>
      <c r="E56" s="12"/>
      <c r="F56" s="12"/>
      <c r="G56" s="12"/>
      <c r="H56" s="12"/>
      <c r="I56" s="12"/>
      <c r="J56" s="12"/>
      <c r="K56" s="13"/>
      <c r="L56" s="14"/>
      <c r="M56" s="14"/>
      <c r="N56" s="15"/>
      <c r="O56" s="14"/>
    </row>
    <row r="57" spans="1:15" s="17" customFormat="1" x14ac:dyDescent="0.25">
      <c r="A57" s="16"/>
      <c r="B57" s="16"/>
      <c r="C57" s="13"/>
      <c r="D57" s="12"/>
      <c r="E57" s="12"/>
      <c r="F57" s="12"/>
      <c r="G57" s="12"/>
      <c r="H57" s="12"/>
      <c r="I57" s="12"/>
      <c r="J57" s="12"/>
      <c r="K57" s="13"/>
      <c r="L57" s="14"/>
      <c r="M57" s="14"/>
      <c r="N57" s="15"/>
      <c r="O57" s="14"/>
    </row>
    <row r="58" spans="1:15" s="17" customFormat="1" x14ac:dyDescent="0.25">
      <c r="A58" s="16"/>
      <c r="B58" s="16"/>
      <c r="C58" s="13"/>
      <c r="D58" s="12"/>
      <c r="E58" s="12"/>
      <c r="F58" s="12"/>
      <c r="G58" s="12"/>
      <c r="H58" s="12"/>
      <c r="I58" s="12"/>
      <c r="J58" s="12"/>
      <c r="K58" s="13"/>
      <c r="L58" s="14"/>
      <c r="M58" s="14"/>
      <c r="N58" s="15"/>
      <c r="O58" s="14"/>
    </row>
    <row r="59" spans="1:15" s="17" customFormat="1" x14ac:dyDescent="0.25">
      <c r="A59" s="16"/>
      <c r="B59" s="16"/>
      <c r="C59" s="13"/>
      <c r="D59" s="12"/>
      <c r="E59" s="12"/>
      <c r="F59" s="12"/>
      <c r="G59" s="12"/>
      <c r="H59" s="12"/>
      <c r="I59" s="12"/>
      <c r="J59" s="12"/>
      <c r="K59" s="13"/>
      <c r="L59" s="14"/>
      <c r="M59" s="14"/>
      <c r="N59" s="15"/>
      <c r="O59" s="14"/>
    </row>
    <row r="60" spans="1:15" s="17" customFormat="1" x14ac:dyDescent="0.25">
      <c r="A60" s="16"/>
      <c r="B60" s="16"/>
      <c r="C60" s="13"/>
      <c r="D60" s="12"/>
      <c r="E60" s="12"/>
      <c r="F60" s="12"/>
      <c r="G60" s="12"/>
      <c r="H60" s="12"/>
      <c r="I60" s="12"/>
      <c r="J60" s="12"/>
      <c r="K60" s="13"/>
      <c r="L60" s="14"/>
      <c r="M60" s="14"/>
      <c r="N60" s="15"/>
      <c r="O60" s="14"/>
    </row>
    <row r="61" spans="1:15" s="17" customFormat="1" x14ac:dyDescent="0.25">
      <c r="A61" s="16"/>
      <c r="B61" s="16"/>
      <c r="C61" s="13"/>
      <c r="D61" s="12"/>
      <c r="E61" s="12"/>
      <c r="F61" s="12"/>
      <c r="G61" s="12"/>
      <c r="H61" s="12"/>
      <c r="I61" s="12"/>
      <c r="J61" s="12"/>
      <c r="K61" s="13"/>
      <c r="L61" s="14"/>
      <c r="M61" s="14"/>
      <c r="N61" s="15"/>
      <c r="O61" s="14"/>
    </row>
    <row r="62" spans="1:15" s="17" customFormat="1" x14ac:dyDescent="0.25">
      <c r="A62" s="16"/>
      <c r="B62" s="16"/>
      <c r="C62" s="13"/>
      <c r="D62" s="12"/>
      <c r="E62" s="12"/>
      <c r="F62" s="12"/>
      <c r="G62" s="12"/>
      <c r="H62" s="12"/>
      <c r="I62" s="12"/>
      <c r="J62" s="12"/>
      <c r="K62" s="13"/>
      <c r="L62" s="14"/>
      <c r="M62" s="14"/>
      <c r="N62" s="15"/>
      <c r="O62" s="14"/>
    </row>
  </sheetData>
  <sheetProtection formatCells="0" formatColumns="0" formatRows="0" insertColumns="0" insertRows="0" insertHyperlinks="0" deleteColumns="0" deleteRows="0" sort="0" autoFilter="0" pivotTables="0"/>
  <mergeCells count="17">
    <mergeCell ref="K7:K8"/>
    <mergeCell ref="J7:J8"/>
    <mergeCell ref="B5:H6"/>
    <mergeCell ref="I5:K6"/>
    <mergeCell ref="E8:G8"/>
    <mergeCell ref="H14:H15"/>
    <mergeCell ref="I14:I15"/>
    <mergeCell ref="J14:J15"/>
    <mergeCell ref="A2:E3"/>
    <mergeCell ref="C7:H7"/>
    <mergeCell ref="E9:H9"/>
    <mergeCell ref="C9:D9"/>
    <mergeCell ref="B12:C13"/>
    <mergeCell ref="E12:G13"/>
    <mergeCell ref="C14:C15"/>
    <mergeCell ref="F14:F15"/>
    <mergeCell ref="G14:G15"/>
  </mergeCells>
  <phoneticPr fontId="20" type="noConversion"/>
  <conditionalFormatting sqref="N5:N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6" location="'Combustibles gaseosos'!A1" display="Gaseoso"/>
    <hyperlink ref="N7" location="'Combustibles pesados'!A1" display="Líquidos Pesados"/>
    <hyperlink ref="N8" location="'Combustibles líquidos ligeros'!A1" display="Líquidos Ligeros"/>
    <hyperlink ref="N9" location="Biomasa!A1" display="Biomasa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/>
  </sheetPr>
  <dimension ref="A1:AU123"/>
  <sheetViews>
    <sheetView topLeftCell="F7" workbookViewId="0">
      <selection activeCell="N15" sqref="N15:N16"/>
    </sheetView>
  </sheetViews>
  <sheetFormatPr baseColWidth="10" defaultColWidth="10.88671875" defaultRowHeight="15.75" x14ac:dyDescent="0.25"/>
  <cols>
    <col min="1" max="2" width="4" style="17" customWidth="1"/>
    <col min="3" max="3" width="12.109375" style="16" customWidth="1"/>
    <col min="4" max="7" width="12.109375" style="62" customWidth="1"/>
    <col min="8" max="9" width="12.109375" style="16" customWidth="1"/>
    <col min="10" max="15" width="12.109375" style="17" customWidth="1"/>
    <col min="16" max="16" width="5.44140625" style="17" customWidth="1"/>
    <col min="17" max="47" width="10.6640625" style="17" customWidth="1"/>
    <col min="48" max="16384" width="10.88671875" style="18"/>
  </cols>
  <sheetData>
    <row r="1" spans="1:47" s="17" customFormat="1" ht="20.100000000000001" customHeight="1" x14ac:dyDescent="0.25">
      <c r="C1" s="16"/>
      <c r="D1" s="62"/>
      <c r="E1" s="62"/>
      <c r="F1" s="62"/>
      <c r="G1" s="62"/>
      <c r="H1" s="16"/>
      <c r="I1" s="16"/>
    </row>
    <row r="2" spans="1:47" s="17" customFormat="1" ht="20.100000000000001" customHeight="1" x14ac:dyDescent="0.25">
      <c r="A2" s="317" t="s">
        <v>70</v>
      </c>
      <c r="B2" s="318"/>
      <c r="C2" s="318"/>
      <c r="D2" s="318"/>
      <c r="E2" s="318"/>
      <c r="F2" s="318"/>
      <c r="G2" s="62"/>
      <c r="H2" s="16"/>
      <c r="I2" s="16"/>
      <c r="P2" s="63"/>
    </row>
    <row r="3" spans="1:47" s="17" customFormat="1" ht="20.100000000000001" customHeight="1" x14ac:dyDescent="0.25">
      <c r="A3" s="318"/>
      <c r="B3" s="318"/>
      <c r="C3" s="318"/>
      <c r="D3" s="318"/>
      <c r="E3" s="318"/>
      <c r="F3" s="318"/>
      <c r="G3" s="62"/>
      <c r="H3" s="16"/>
      <c r="P3" s="64"/>
    </row>
    <row r="4" spans="1:47" s="17" customFormat="1" ht="20.100000000000001" customHeight="1" x14ac:dyDescent="0.4">
      <c r="A4" s="65"/>
      <c r="B4" s="65"/>
      <c r="C4" s="65"/>
      <c r="D4" s="65"/>
      <c r="E4" s="65"/>
      <c r="F4" s="65"/>
      <c r="G4" s="62"/>
      <c r="H4" s="16"/>
      <c r="P4" s="64"/>
    </row>
    <row r="5" spans="1:47" s="17" customFormat="1" ht="20.100000000000001" customHeight="1" x14ac:dyDescent="0.25">
      <c r="B5" s="321" t="s">
        <v>141</v>
      </c>
      <c r="C5" s="321"/>
      <c r="D5" s="321"/>
      <c r="E5" s="66"/>
      <c r="F5" s="66"/>
      <c r="G5" s="66"/>
      <c r="H5" s="66"/>
      <c r="I5" s="322" t="s">
        <v>59</v>
      </c>
      <c r="J5" s="322"/>
      <c r="K5" s="67"/>
      <c r="L5" s="68"/>
      <c r="M5" s="68"/>
      <c r="P5" s="69"/>
    </row>
    <row r="6" spans="1:47" s="17" customFormat="1" ht="20.100000000000001" customHeight="1" x14ac:dyDescent="0.25">
      <c r="B6" s="321"/>
      <c r="C6" s="321"/>
      <c r="D6" s="321"/>
      <c r="E6" s="66"/>
      <c r="F6" s="66"/>
      <c r="G6" s="66"/>
      <c r="H6" s="66"/>
      <c r="I6" s="322"/>
      <c r="J6" s="322"/>
      <c r="K6" s="67"/>
      <c r="L6" s="70"/>
      <c r="M6" s="68"/>
      <c r="O6" s="71" t="s">
        <v>56</v>
      </c>
    </row>
    <row r="7" spans="1:47" ht="24" customHeight="1" x14ac:dyDescent="0.25">
      <c r="B7" s="72"/>
      <c r="C7" s="289" t="s">
        <v>29</v>
      </c>
      <c r="D7" s="289"/>
      <c r="E7" s="289"/>
      <c r="F7" s="289"/>
      <c r="G7" s="289"/>
      <c r="H7" s="290"/>
      <c r="I7" s="24"/>
      <c r="J7" s="319" t="s">
        <v>13</v>
      </c>
      <c r="K7" s="319" t="s">
        <v>35</v>
      </c>
      <c r="L7" s="319" t="s">
        <v>52</v>
      </c>
      <c r="M7" s="72"/>
      <c r="O7" s="73" t="s">
        <v>18</v>
      </c>
    </row>
    <row r="8" spans="1:47" ht="24" customHeight="1" x14ac:dyDescent="0.25">
      <c r="B8" s="72"/>
      <c r="C8" s="307" t="s">
        <v>13</v>
      </c>
      <c r="D8" s="308"/>
      <c r="E8" s="112" t="s">
        <v>143</v>
      </c>
      <c r="F8" s="302">
        <v>0</v>
      </c>
      <c r="G8" s="302"/>
      <c r="H8" s="111" t="s">
        <v>49</v>
      </c>
      <c r="I8" s="24"/>
      <c r="J8" s="320"/>
      <c r="K8" s="320"/>
      <c r="L8" s="320"/>
      <c r="M8" s="72"/>
      <c r="O8" s="74" t="s">
        <v>54</v>
      </c>
    </row>
    <row r="9" spans="1:47" ht="24" customHeight="1" x14ac:dyDescent="0.25">
      <c r="B9" s="72"/>
      <c r="C9" s="307"/>
      <c r="D9" s="308"/>
      <c r="E9" s="112" t="s">
        <v>48</v>
      </c>
      <c r="F9" s="302">
        <v>0</v>
      </c>
      <c r="G9" s="302"/>
      <c r="H9" s="111" t="s">
        <v>49</v>
      </c>
      <c r="I9" s="24"/>
      <c r="J9" s="110" t="s">
        <v>143</v>
      </c>
      <c r="K9" s="109">
        <v>48</v>
      </c>
      <c r="L9" s="109">
        <f>0.78/1000</f>
        <v>7.7999999999999999E-4</v>
      </c>
      <c r="M9" s="72"/>
      <c r="O9" s="74" t="s">
        <v>55</v>
      </c>
    </row>
    <row r="10" spans="1:47" ht="27.95" customHeight="1" x14ac:dyDescent="0.25">
      <c r="B10" s="72"/>
      <c r="C10" s="307" t="s">
        <v>26</v>
      </c>
      <c r="D10" s="308"/>
      <c r="E10" s="312" t="s">
        <v>107</v>
      </c>
      <c r="F10" s="313"/>
      <c r="G10" s="313"/>
      <c r="H10" s="314"/>
      <c r="I10" s="24"/>
      <c r="J10" s="110" t="s">
        <v>32</v>
      </c>
      <c r="K10" s="109">
        <v>47.3</v>
      </c>
      <c r="L10" s="109">
        <f>560/1000</f>
        <v>0.56000000000000005</v>
      </c>
      <c r="M10" s="72"/>
      <c r="O10" s="74" t="s">
        <v>20</v>
      </c>
    </row>
    <row r="11" spans="1:47" ht="20.100000000000001" customHeight="1" x14ac:dyDescent="0.25">
      <c r="B11" s="72"/>
      <c r="C11" s="31"/>
      <c r="D11" s="31"/>
      <c r="E11" s="31"/>
      <c r="F11" s="31"/>
      <c r="G11" s="31"/>
      <c r="H11" s="24"/>
      <c r="I11" s="24"/>
      <c r="J11" s="72"/>
      <c r="K11" s="72"/>
      <c r="L11" s="72"/>
      <c r="M11" s="72"/>
      <c r="N11" s="76"/>
      <c r="O11" s="64"/>
    </row>
    <row r="12" spans="1:47" s="43" customFormat="1" ht="20.100000000000001" customHeight="1" x14ac:dyDescent="0.25">
      <c r="N12" s="17"/>
      <c r="O12" s="17"/>
      <c r="P12" s="77"/>
    </row>
    <row r="13" spans="1:47" s="17" customFormat="1" ht="20.100000000000001" customHeight="1" x14ac:dyDescent="0.25">
      <c r="B13" s="305" t="s">
        <v>38</v>
      </c>
      <c r="C13" s="305"/>
      <c r="D13" s="78"/>
      <c r="E13" s="78"/>
      <c r="F13" s="306" t="s">
        <v>58</v>
      </c>
      <c r="G13" s="306"/>
      <c r="H13" s="79"/>
      <c r="I13" s="79"/>
      <c r="J13" s="79"/>
      <c r="K13" s="79"/>
      <c r="L13" s="79"/>
      <c r="M13" s="79"/>
      <c r="N13" s="79"/>
      <c r="O13" s="79"/>
    </row>
    <row r="14" spans="1:47" s="17" customFormat="1" ht="20.100000000000001" customHeight="1" x14ac:dyDescent="0.25">
      <c r="B14" s="305"/>
      <c r="C14" s="305"/>
      <c r="D14" s="80"/>
      <c r="E14" s="80"/>
      <c r="F14" s="306"/>
      <c r="G14" s="306"/>
      <c r="H14" s="81"/>
      <c r="I14" s="81"/>
      <c r="J14" s="81"/>
      <c r="K14" s="81"/>
      <c r="L14" s="81"/>
      <c r="M14" s="81"/>
      <c r="N14" s="81"/>
      <c r="O14" s="81"/>
    </row>
    <row r="15" spans="1:47" s="265" customFormat="1" ht="20.100000000000001" customHeight="1" x14ac:dyDescent="0.25">
      <c r="A15" s="263"/>
      <c r="B15" s="263"/>
      <c r="C15" s="310" t="s">
        <v>140</v>
      </c>
      <c r="D15" s="315" t="s">
        <v>36</v>
      </c>
      <c r="E15" s="316"/>
      <c r="F15" s="264"/>
      <c r="G15" s="303" t="s">
        <v>140</v>
      </c>
      <c r="H15" s="303" t="s">
        <v>95</v>
      </c>
      <c r="I15" s="303" t="s">
        <v>63</v>
      </c>
      <c r="J15" s="303" t="s">
        <v>144</v>
      </c>
      <c r="K15" s="303" t="s">
        <v>28</v>
      </c>
      <c r="L15" s="303" t="s">
        <v>145</v>
      </c>
      <c r="M15" s="303" t="s">
        <v>63</v>
      </c>
      <c r="N15" s="303" t="s">
        <v>146</v>
      </c>
      <c r="O15" s="303" t="s">
        <v>28</v>
      </c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</row>
    <row r="16" spans="1:47" s="265" customFormat="1" ht="20.100000000000001" customHeight="1" x14ac:dyDescent="0.25">
      <c r="A16" s="263"/>
      <c r="B16" s="263"/>
      <c r="C16" s="311"/>
      <c r="D16" s="261" t="s">
        <v>31</v>
      </c>
      <c r="E16" s="261" t="s">
        <v>48</v>
      </c>
      <c r="F16" s="264"/>
      <c r="G16" s="309"/>
      <c r="H16" s="309"/>
      <c r="I16" s="309"/>
      <c r="J16" s="304"/>
      <c r="K16" s="304"/>
      <c r="L16" s="309"/>
      <c r="M16" s="309"/>
      <c r="N16" s="304"/>
      <c r="O16" s="304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</row>
    <row r="17" spans="3:15" ht="20.100000000000001" customHeight="1" x14ac:dyDescent="0.25">
      <c r="C17" s="44" t="s">
        <v>21</v>
      </c>
      <c r="D17" s="186">
        <f>+J17/1000000</f>
        <v>0</v>
      </c>
      <c r="E17" s="186">
        <f>+N17/1000</f>
        <v>0</v>
      </c>
      <c r="G17" s="83" t="s">
        <v>21</v>
      </c>
      <c r="H17" s="87">
        <v>0.89</v>
      </c>
      <c r="I17" s="88" t="s">
        <v>60</v>
      </c>
      <c r="J17" s="89">
        <f>+$F$8*$L$9*$K$9*H17</f>
        <v>0</v>
      </c>
      <c r="K17" s="90" t="s">
        <v>90</v>
      </c>
      <c r="L17" s="91">
        <v>8.7999999999999995E-2</v>
      </c>
      <c r="M17" s="88" t="s">
        <v>96</v>
      </c>
      <c r="N17" s="92">
        <f>+$F$9*L17</f>
        <v>0</v>
      </c>
      <c r="O17" s="93" t="s">
        <v>101</v>
      </c>
    </row>
    <row r="18" spans="3:15" ht="20.100000000000001" customHeight="1" x14ac:dyDescent="0.25">
      <c r="C18" s="42" t="s">
        <v>42</v>
      </c>
      <c r="D18" s="186">
        <f t="shared" ref="D18:D21" si="0">+J18/1000000</f>
        <v>0</v>
      </c>
      <c r="E18" s="186">
        <f t="shared" ref="E18:E36" si="1">+N18/1000</f>
        <v>0</v>
      </c>
      <c r="G18" s="84" t="s">
        <v>75</v>
      </c>
      <c r="H18" s="87">
        <v>0.89</v>
      </c>
      <c r="I18" s="88" t="s">
        <v>60</v>
      </c>
      <c r="J18" s="89">
        <f>+$F$8*$L$9*$K$9*H18</f>
        <v>0</v>
      </c>
      <c r="K18" s="90" t="s">
        <v>90</v>
      </c>
      <c r="L18" s="91">
        <v>8.7999999999999995E-2</v>
      </c>
      <c r="M18" s="88" t="s">
        <v>96</v>
      </c>
      <c r="N18" s="92">
        <f t="shared" ref="N18:N22" si="2">+$F$9*L18</f>
        <v>0</v>
      </c>
      <c r="O18" s="93" t="s">
        <v>101</v>
      </c>
    </row>
    <row r="19" spans="3:15" ht="20.100000000000001" customHeight="1" x14ac:dyDescent="0.25">
      <c r="C19" s="42" t="s">
        <v>43</v>
      </c>
      <c r="D19" s="186">
        <f t="shared" si="0"/>
        <v>0</v>
      </c>
      <c r="E19" s="186">
        <f t="shared" si="1"/>
        <v>0</v>
      </c>
      <c r="G19" s="84" t="s">
        <v>76</v>
      </c>
      <c r="H19" s="87">
        <v>0.89</v>
      </c>
      <c r="I19" s="88" t="s">
        <v>60</v>
      </c>
      <c r="J19" s="89">
        <f>+$F$8*$L$9*$K$9*H19</f>
        <v>0</v>
      </c>
      <c r="K19" s="90" t="s">
        <v>90</v>
      </c>
      <c r="L19" s="91">
        <v>8.7999999999999995E-2</v>
      </c>
      <c r="M19" s="88" t="s">
        <v>96</v>
      </c>
      <c r="N19" s="92">
        <f t="shared" si="2"/>
        <v>0</v>
      </c>
      <c r="O19" s="93" t="s">
        <v>101</v>
      </c>
    </row>
    <row r="20" spans="3:15" ht="20.100000000000001" customHeight="1" x14ac:dyDescent="0.25">
      <c r="C20" s="44" t="s">
        <v>22</v>
      </c>
      <c r="D20" s="186">
        <f>+J20/1000</f>
        <v>0</v>
      </c>
      <c r="E20" s="186">
        <f t="shared" si="1"/>
        <v>0</v>
      </c>
      <c r="G20" s="83" t="s">
        <v>22</v>
      </c>
      <c r="H20" s="87">
        <v>3.3264858192103702E-2</v>
      </c>
      <c r="I20" s="88" t="s">
        <v>94</v>
      </c>
      <c r="J20" s="89">
        <f>+$F$8*H20</f>
        <v>0</v>
      </c>
      <c r="K20" s="90" t="s">
        <v>101</v>
      </c>
      <c r="L20" s="91">
        <v>3.3264858192103695E-2</v>
      </c>
      <c r="M20" s="88" t="s">
        <v>97</v>
      </c>
      <c r="N20" s="92">
        <f t="shared" si="2"/>
        <v>0</v>
      </c>
      <c r="O20" s="94" t="s">
        <v>101</v>
      </c>
    </row>
    <row r="21" spans="3:15" ht="20.100000000000001" customHeight="1" x14ac:dyDescent="0.25">
      <c r="C21" s="42" t="s">
        <v>1</v>
      </c>
      <c r="D21" s="186">
        <f t="shared" si="0"/>
        <v>0</v>
      </c>
      <c r="E21" s="186">
        <f t="shared" si="1"/>
        <v>0</v>
      </c>
      <c r="G21" s="84" t="s">
        <v>1</v>
      </c>
      <c r="H21" s="87">
        <v>39</v>
      </c>
      <c r="I21" s="88" t="s">
        <v>60</v>
      </c>
      <c r="J21" s="89">
        <f>+$F$8*$L$9*$K$9*H21</f>
        <v>0</v>
      </c>
      <c r="K21" s="90" t="s">
        <v>90</v>
      </c>
      <c r="L21" s="91">
        <v>0.38344456741406924</v>
      </c>
      <c r="M21" s="88" t="s">
        <v>97</v>
      </c>
      <c r="N21" s="92">
        <f t="shared" si="2"/>
        <v>0</v>
      </c>
      <c r="O21" s="93" t="s">
        <v>101</v>
      </c>
    </row>
    <row r="22" spans="3:15" ht="20.100000000000001" customHeight="1" x14ac:dyDescent="0.25">
      <c r="C22" s="44" t="s">
        <v>44</v>
      </c>
      <c r="D22" s="245" t="s">
        <v>85</v>
      </c>
      <c r="E22" s="186">
        <f>+N22/1000</f>
        <v>0</v>
      </c>
      <c r="G22" s="83" t="s">
        <v>77</v>
      </c>
      <c r="H22" s="95" t="s">
        <v>85</v>
      </c>
      <c r="I22" s="96" t="s">
        <v>85</v>
      </c>
      <c r="J22" s="97" t="s">
        <v>85</v>
      </c>
      <c r="K22" s="98" t="s">
        <v>85</v>
      </c>
      <c r="L22" s="91">
        <v>4.1300000000000003E-2</v>
      </c>
      <c r="M22" s="88" t="s">
        <v>97</v>
      </c>
      <c r="N22" s="92">
        <f t="shared" si="2"/>
        <v>0</v>
      </c>
      <c r="O22" s="94" t="s">
        <v>101</v>
      </c>
    </row>
    <row r="23" spans="3:15" ht="20.100000000000001" customHeight="1" x14ac:dyDescent="0.25">
      <c r="C23" s="42" t="s">
        <v>3</v>
      </c>
      <c r="D23" s="186">
        <f>+J23/1000000000</f>
        <v>0</v>
      </c>
      <c r="E23" s="186">
        <f>+N23/1000000</f>
        <v>0</v>
      </c>
      <c r="G23" s="84" t="s">
        <v>3</v>
      </c>
      <c r="H23" s="91">
        <v>1.5E-3</v>
      </c>
      <c r="I23" s="88" t="s">
        <v>61</v>
      </c>
      <c r="J23" s="89">
        <f>+$F$8*$L$9*$K$9*H23</f>
        <v>0</v>
      </c>
      <c r="K23" s="90" t="s">
        <v>91</v>
      </c>
      <c r="L23" s="91">
        <v>0</v>
      </c>
      <c r="M23" s="88" t="s">
        <v>98</v>
      </c>
      <c r="N23" s="92">
        <f>+$F$9*$L$10*L23</f>
        <v>0</v>
      </c>
      <c r="O23" s="93" t="s">
        <v>90</v>
      </c>
    </row>
    <row r="24" spans="3:15" ht="20.100000000000001" customHeight="1" x14ac:dyDescent="0.25">
      <c r="C24" s="42" t="s">
        <v>6</v>
      </c>
      <c r="D24" s="186">
        <f>+J24/1000000000</f>
        <v>0</v>
      </c>
      <c r="E24" s="186">
        <f>+N24/1000000</f>
        <v>0</v>
      </c>
      <c r="G24" s="84" t="s">
        <v>6</v>
      </c>
      <c r="H24" s="87">
        <v>0.12</v>
      </c>
      <c r="I24" s="88" t="s">
        <v>61</v>
      </c>
      <c r="J24" s="92">
        <f>+$F$8*$L$9*$K$9*H24</f>
        <v>0</v>
      </c>
      <c r="K24" s="99" t="s">
        <v>91</v>
      </c>
      <c r="L24" s="91">
        <v>4.0000000000000001E-3</v>
      </c>
      <c r="M24" s="88" t="s">
        <v>98</v>
      </c>
      <c r="N24" s="92">
        <f>+$F$9*$L$10*L24</f>
        <v>0</v>
      </c>
      <c r="O24" s="93" t="s">
        <v>90</v>
      </c>
    </row>
    <row r="25" spans="3:15" ht="20.100000000000001" customHeight="1" x14ac:dyDescent="0.25">
      <c r="C25" s="44" t="s">
        <v>45</v>
      </c>
      <c r="D25" s="246" t="s">
        <v>25</v>
      </c>
      <c r="E25" s="246" t="s">
        <v>25</v>
      </c>
      <c r="G25" s="83" t="s">
        <v>78</v>
      </c>
      <c r="H25" s="100" t="s">
        <v>25</v>
      </c>
      <c r="I25" s="101" t="s">
        <v>25</v>
      </c>
      <c r="J25" s="102" t="s">
        <v>25</v>
      </c>
      <c r="K25" s="101" t="s">
        <v>25</v>
      </c>
      <c r="L25" s="103" t="s">
        <v>25</v>
      </c>
      <c r="M25" s="104" t="s">
        <v>25</v>
      </c>
      <c r="N25" s="102" t="s">
        <v>25</v>
      </c>
      <c r="O25" s="104" t="s">
        <v>25</v>
      </c>
    </row>
    <row r="26" spans="3:15" ht="20.100000000000001" customHeight="1" x14ac:dyDescent="0.25">
      <c r="C26" s="44" t="s">
        <v>46</v>
      </c>
      <c r="D26" s="246" t="s">
        <v>25</v>
      </c>
      <c r="E26" s="246" t="s">
        <v>25</v>
      </c>
      <c r="G26" s="83" t="s">
        <v>79</v>
      </c>
      <c r="H26" s="100" t="s">
        <v>25</v>
      </c>
      <c r="I26" s="101" t="s">
        <v>25</v>
      </c>
      <c r="J26" s="102" t="s">
        <v>25</v>
      </c>
      <c r="K26" s="101" t="s">
        <v>25</v>
      </c>
      <c r="L26" s="103" t="s">
        <v>25</v>
      </c>
      <c r="M26" s="104" t="s">
        <v>25</v>
      </c>
      <c r="N26" s="102" t="s">
        <v>25</v>
      </c>
      <c r="O26" s="104" t="s">
        <v>25</v>
      </c>
    </row>
    <row r="27" spans="3:15" ht="20.100000000000001" customHeight="1" x14ac:dyDescent="0.25">
      <c r="C27" s="44" t="s">
        <v>47</v>
      </c>
      <c r="D27" s="246" t="s">
        <v>25</v>
      </c>
      <c r="E27" s="246" t="s">
        <v>25</v>
      </c>
      <c r="G27" s="83" t="s">
        <v>80</v>
      </c>
      <c r="H27" s="100" t="s">
        <v>25</v>
      </c>
      <c r="I27" s="101" t="s">
        <v>25</v>
      </c>
      <c r="J27" s="102" t="s">
        <v>25</v>
      </c>
      <c r="K27" s="101" t="s">
        <v>25</v>
      </c>
      <c r="L27" s="103" t="s">
        <v>25</v>
      </c>
      <c r="M27" s="104" t="s">
        <v>25</v>
      </c>
      <c r="N27" s="102" t="s">
        <v>25</v>
      </c>
      <c r="O27" s="104" t="s">
        <v>25</v>
      </c>
    </row>
    <row r="28" spans="3:15" ht="20.100000000000001" customHeight="1" x14ac:dyDescent="0.25">
      <c r="C28" s="42" t="s">
        <v>4</v>
      </c>
      <c r="D28" s="186">
        <f>+J28/1000000000</f>
        <v>0</v>
      </c>
      <c r="E28" s="186">
        <f>+N28/1000000</f>
        <v>0</v>
      </c>
      <c r="G28" s="84" t="s">
        <v>4</v>
      </c>
      <c r="H28" s="91">
        <v>2.5000000000000001E-4</v>
      </c>
      <c r="I28" s="88" t="s">
        <v>61</v>
      </c>
      <c r="J28" s="89">
        <f t="shared" ref="J28:J37" si="3">+$F$8*$L$9*$K$9*H28</f>
        <v>0</v>
      </c>
      <c r="K28" s="90" t="s">
        <v>91</v>
      </c>
      <c r="L28" s="91">
        <v>0</v>
      </c>
      <c r="M28" s="88" t="s">
        <v>98</v>
      </c>
      <c r="N28" s="92">
        <f>+$F$9*$L$10*L28</f>
        <v>0</v>
      </c>
      <c r="O28" s="93" t="s">
        <v>90</v>
      </c>
    </row>
    <row r="29" spans="3:15" ht="20.100000000000001" customHeight="1" x14ac:dyDescent="0.25">
      <c r="C29" s="42" t="s">
        <v>7</v>
      </c>
      <c r="D29" s="186">
        <f t="shared" ref="D29:D30" si="4">+J29/1000000000</f>
        <v>0</v>
      </c>
      <c r="E29" s="186">
        <f>+N29/1000000</f>
        <v>0</v>
      </c>
      <c r="G29" s="84" t="s">
        <v>7</v>
      </c>
      <c r="H29" s="91">
        <v>7.6000000000000004E-4</v>
      </c>
      <c r="I29" s="88" t="s">
        <v>61</v>
      </c>
      <c r="J29" s="89">
        <f t="shared" si="3"/>
        <v>0</v>
      </c>
      <c r="K29" s="90" t="s">
        <v>91</v>
      </c>
      <c r="L29" s="91">
        <v>6.5000000000000002E-2</v>
      </c>
      <c r="M29" s="88" t="s">
        <v>98</v>
      </c>
      <c r="N29" s="92">
        <f>+$F$9*$L$10*L29</f>
        <v>0</v>
      </c>
      <c r="O29" s="93" t="s">
        <v>90</v>
      </c>
    </row>
    <row r="30" spans="3:15" ht="20.100000000000001" customHeight="1" x14ac:dyDescent="0.25">
      <c r="C30" s="42" t="s">
        <v>8</v>
      </c>
      <c r="D30" s="142">
        <f t="shared" si="4"/>
        <v>0</v>
      </c>
      <c r="E30" s="246" t="s">
        <v>25</v>
      </c>
      <c r="G30" s="84" t="s">
        <v>8</v>
      </c>
      <c r="H30" s="91">
        <v>1.5E-3</v>
      </c>
      <c r="I30" s="88" t="s">
        <v>61</v>
      </c>
      <c r="J30" s="89">
        <f t="shared" si="3"/>
        <v>0</v>
      </c>
      <c r="K30" s="90" t="s">
        <v>91</v>
      </c>
      <c r="L30" s="103" t="s">
        <v>25</v>
      </c>
      <c r="M30" s="104" t="s">
        <v>25</v>
      </c>
      <c r="N30" s="102" t="s">
        <v>25</v>
      </c>
      <c r="O30" s="104" t="s">
        <v>25</v>
      </c>
    </row>
    <row r="31" spans="3:15" ht="20.100000000000001" customHeight="1" x14ac:dyDescent="0.25">
      <c r="C31" s="42" t="s">
        <v>2</v>
      </c>
      <c r="D31" s="142">
        <f>+J31/1000000</f>
        <v>0</v>
      </c>
      <c r="E31" s="142">
        <f t="shared" si="1"/>
        <v>0</v>
      </c>
      <c r="G31" s="84" t="s">
        <v>2</v>
      </c>
      <c r="H31" s="87">
        <v>0.28100000000000003</v>
      </c>
      <c r="I31" s="88" t="s">
        <v>60</v>
      </c>
      <c r="J31" s="89">
        <f t="shared" si="3"/>
        <v>0</v>
      </c>
      <c r="K31" s="90" t="s">
        <v>90</v>
      </c>
      <c r="L31" s="91">
        <v>4.64E-3</v>
      </c>
      <c r="M31" s="88" t="s">
        <v>96</v>
      </c>
      <c r="N31" s="92">
        <f>+$F$9*L31</f>
        <v>0</v>
      </c>
      <c r="O31" s="93" t="s">
        <v>101</v>
      </c>
    </row>
    <row r="32" spans="3:15" ht="20.100000000000001" customHeight="1" x14ac:dyDescent="0.25">
      <c r="C32" s="45" t="s">
        <v>39</v>
      </c>
      <c r="D32" s="142">
        <f t="shared" ref="D32:D36" si="5">+J32/1000000</f>
        <v>0</v>
      </c>
      <c r="E32" s="142">
        <f t="shared" si="1"/>
        <v>0</v>
      </c>
      <c r="G32" s="85" t="s">
        <v>81</v>
      </c>
      <c r="H32" s="87">
        <v>0.1</v>
      </c>
      <c r="I32" s="88" t="s">
        <v>60</v>
      </c>
      <c r="J32" s="89">
        <f t="shared" si="3"/>
        <v>0</v>
      </c>
      <c r="K32" s="90" t="s">
        <v>90</v>
      </c>
      <c r="L32" s="91">
        <v>2.6257861635220125E-3</v>
      </c>
      <c r="M32" s="88" t="s">
        <v>96</v>
      </c>
      <c r="N32" s="92">
        <f t="shared" ref="N32:N35" si="6">+$F$9*L32</f>
        <v>0</v>
      </c>
      <c r="O32" s="93" t="s">
        <v>101</v>
      </c>
    </row>
    <row r="33" spans="3:16" ht="20.100000000000001" customHeight="1" x14ac:dyDescent="0.25">
      <c r="C33" s="42" t="s">
        <v>0</v>
      </c>
      <c r="D33" s="142">
        <f t="shared" si="5"/>
        <v>0</v>
      </c>
      <c r="E33" s="142">
        <f t="shared" si="1"/>
        <v>0</v>
      </c>
      <c r="G33" s="84" t="s">
        <v>0</v>
      </c>
      <c r="H33" s="87">
        <v>89</v>
      </c>
      <c r="I33" s="88" t="s">
        <v>60</v>
      </c>
      <c r="J33" s="89">
        <f t="shared" si="3"/>
        <v>0</v>
      </c>
      <c r="K33" s="90" t="s">
        <v>90</v>
      </c>
      <c r="L33" s="91">
        <v>2.2767021190210359</v>
      </c>
      <c r="M33" s="88" t="s">
        <v>96</v>
      </c>
      <c r="N33" s="92">
        <f t="shared" si="6"/>
        <v>0</v>
      </c>
      <c r="O33" s="93" t="s">
        <v>101</v>
      </c>
    </row>
    <row r="34" spans="3:16" ht="20.100000000000001" customHeight="1" x14ac:dyDescent="0.25">
      <c r="C34" s="45" t="s">
        <v>40</v>
      </c>
      <c r="D34" s="142">
        <f t="shared" si="5"/>
        <v>0</v>
      </c>
      <c r="E34" s="142">
        <f t="shared" si="1"/>
        <v>0</v>
      </c>
      <c r="G34" s="85" t="s">
        <v>82</v>
      </c>
      <c r="H34" s="105">
        <v>56100</v>
      </c>
      <c r="I34" s="88" t="s">
        <v>60</v>
      </c>
      <c r="J34" s="89">
        <f t="shared" si="3"/>
        <v>0</v>
      </c>
      <c r="K34" s="90" t="s">
        <v>90</v>
      </c>
      <c r="L34" s="91">
        <v>1690</v>
      </c>
      <c r="M34" s="88" t="s">
        <v>97</v>
      </c>
      <c r="N34" s="92">
        <f t="shared" si="6"/>
        <v>0</v>
      </c>
      <c r="O34" s="93" t="s">
        <v>101</v>
      </c>
    </row>
    <row r="35" spans="3:16" ht="20.100000000000001" customHeight="1" x14ac:dyDescent="0.25">
      <c r="C35" s="45" t="s">
        <v>41</v>
      </c>
      <c r="D35" s="142">
        <f t="shared" si="5"/>
        <v>0</v>
      </c>
      <c r="E35" s="142">
        <f t="shared" si="1"/>
        <v>0</v>
      </c>
      <c r="G35" s="85" t="s">
        <v>83</v>
      </c>
      <c r="H35" s="87">
        <v>1</v>
      </c>
      <c r="I35" s="88" t="s">
        <v>60</v>
      </c>
      <c r="J35" s="89">
        <f t="shared" si="3"/>
        <v>0</v>
      </c>
      <c r="K35" s="90" t="s">
        <v>90</v>
      </c>
      <c r="L35" s="91">
        <v>2.6257861635220127E-2</v>
      </c>
      <c r="M35" s="88" t="s">
        <v>97</v>
      </c>
      <c r="N35" s="92">
        <f t="shared" si="6"/>
        <v>0</v>
      </c>
      <c r="O35" s="93" t="s">
        <v>101</v>
      </c>
    </row>
    <row r="36" spans="3:16" ht="20.100000000000001" customHeight="1" x14ac:dyDescent="0.25">
      <c r="C36" s="42" t="s">
        <v>23</v>
      </c>
      <c r="D36" s="142">
        <f t="shared" si="5"/>
        <v>0</v>
      </c>
      <c r="E36" s="142">
        <f t="shared" si="1"/>
        <v>0</v>
      </c>
      <c r="G36" s="84" t="s">
        <v>23</v>
      </c>
      <c r="H36" s="87">
        <v>2.6</v>
      </c>
      <c r="I36" s="88" t="s">
        <v>60</v>
      </c>
      <c r="J36" s="89">
        <f t="shared" si="3"/>
        <v>0</v>
      </c>
      <c r="K36" s="90" t="s">
        <v>90</v>
      </c>
      <c r="L36" s="91">
        <v>0.1</v>
      </c>
      <c r="M36" s="88" t="s">
        <v>99</v>
      </c>
      <c r="N36" s="92">
        <f>+$F$9*L36*$L$10</f>
        <v>0</v>
      </c>
      <c r="O36" s="93" t="s">
        <v>101</v>
      </c>
    </row>
    <row r="37" spans="3:16" ht="20.100000000000001" customHeight="1" x14ac:dyDescent="0.25">
      <c r="C37" s="42" t="s">
        <v>5</v>
      </c>
      <c r="D37" s="142">
        <f>+J37/1000000000</f>
        <v>0</v>
      </c>
      <c r="E37" s="142">
        <f>+N37/1000000</f>
        <v>0</v>
      </c>
      <c r="G37" s="84" t="s">
        <v>5</v>
      </c>
      <c r="H37" s="87">
        <v>0.1</v>
      </c>
      <c r="I37" s="88" t="s">
        <v>61</v>
      </c>
      <c r="J37" s="89">
        <f t="shared" si="3"/>
        <v>0</v>
      </c>
      <c r="K37" s="90" t="s">
        <v>91</v>
      </c>
      <c r="L37" s="91">
        <v>0</v>
      </c>
      <c r="M37" s="88" t="s">
        <v>98</v>
      </c>
      <c r="N37" s="92">
        <f>+$F$9*L37*$L$10</f>
        <v>0</v>
      </c>
      <c r="O37" s="93" t="s">
        <v>90</v>
      </c>
    </row>
    <row r="38" spans="3:16" s="17" customFormat="1" ht="20.100000000000001" customHeight="1" x14ac:dyDescent="0.25">
      <c r="C38" s="42" t="s">
        <v>11</v>
      </c>
      <c r="D38" s="246" t="s">
        <v>25</v>
      </c>
      <c r="E38" s="246" t="s">
        <v>25</v>
      </c>
      <c r="G38" s="84" t="s">
        <v>11</v>
      </c>
      <c r="H38" s="106" t="s">
        <v>25</v>
      </c>
      <c r="I38" s="104" t="s">
        <v>25</v>
      </c>
      <c r="J38" s="107" t="s">
        <v>25</v>
      </c>
      <c r="K38" s="108" t="s">
        <v>25</v>
      </c>
      <c r="L38" s="103" t="s">
        <v>25</v>
      </c>
      <c r="M38" s="104" t="s">
        <v>25</v>
      </c>
      <c r="N38" s="102" t="s">
        <v>25</v>
      </c>
      <c r="O38" s="104" t="s">
        <v>25</v>
      </c>
    </row>
    <row r="39" spans="3:16" s="17" customFormat="1" ht="20.100000000000001" customHeight="1" x14ac:dyDescent="0.25">
      <c r="C39" s="42" t="s">
        <v>10</v>
      </c>
      <c r="D39" s="142">
        <f>+J39/1000000000000</f>
        <v>0</v>
      </c>
      <c r="E39" s="142">
        <f>+N39/1000000000000</f>
        <v>0</v>
      </c>
      <c r="G39" s="84" t="s">
        <v>10</v>
      </c>
      <c r="H39" s="87">
        <v>0.5</v>
      </c>
      <c r="I39" s="88" t="s">
        <v>12</v>
      </c>
      <c r="J39" s="89">
        <f>+$F$8*$L$9*$K$9*H39</f>
        <v>0</v>
      </c>
      <c r="K39" s="90" t="s">
        <v>109</v>
      </c>
      <c r="L39" s="91">
        <v>0.06</v>
      </c>
      <c r="M39" s="88" t="s">
        <v>100</v>
      </c>
      <c r="N39" s="92">
        <f>+$F$9*L39*L10</f>
        <v>0</v>
      </c>
      <c r="O39" s="93" t="s">
        <v>108</v>
      </c>
    </row>
    <row r="40" spans="3:16" s="17" customFormat="1" ht="20.100000000000001" customHeight="1" x14ac:dyDescent="0.25">
      <c r="C40" s="42" t="s">
        <v>9</v>
      </c>
      <c r="D40" s="246" t="s">
        <v>25</v>
      </c>
      <c r="E40" s="246" t="s">
        <v>25</v>
      </c>
      <c r="G40" s="84" t="s">
        <v>9</v>
      </c>
      <c r="H40" s="106" t="s">
        <v>25</v>
      </c>
      <c r="I40" s="104" t="s">
        <v>25</v>
      </c>
      <c r="J40" s="107" t="s">
        <v>25</v>
      </c>
      <c r="K40" s="108" t="s">
        <v>25</v>
      </c>
      <c r="L40" s="103" t="s">
        <v>25</v>
      </c>
      <c r="M40" s="104" t="s">
        <v>25</v>
      </c>
      <c r="N40" s="102" t="s">
        <v>25</v>
      </c>
      <c r="O40" s="104" t="s">
        <v>25</v>
      </c>
    </row>
    <row r="41" spans="3:16" s="17" customFormat="1" ht="20.100000000000001" customHeight="1" x14ac:dyDescent="0.25">
      <c r="G41" s="86"/>
      <c r="N41" s="62"/>
      <c r="O41" s="62"/>
      <c r="P41" s="62"/>
    </row>
    <row r="42" spans="3:16" s="17" customFormat="1" ht="20.100000000000001" customHeight="1" x14ac:dyDescent="0.25">
      <c r="F42" s="62"/>
      <c r="G42" s="62"/>
      <c r="H42" s="16"/>
      <c r="I42" s="16"/>
    </row>
    <row r="43" spans="3:16" s="17" customFormat="1" ht="20.100000000000001" customHeight="1" x14ac:dyDescent="0.25">
      <c r="F43" s="62"/>
      <c r="G43" s="62"/>
      <c r="H43" s="16"/>
      <c r="I43" s="16"/>
    </row>
    <row r="44" spans="3:16" s="17" customFormat="1" ht="27.95" customHeight="1" x14ac:dyDescent="0.25">
      <c r="C44" s="82"/>
      <c r="D44" s="62"/>
      <c r="E44" s="62"/>
      <c r="F44" s="62"/>
      <c r="G44" s="62"/>
      <c r="H44" s="16"/>
      <c r="I44" s="16"/>
    </row>
    <row r="45" spans="3:16" s="17" customFormat="1" ht="27.95" customHeight="1" x14ac:dyDescent="0.25">
      <c r="C45" s="16"/>
      <c r="D45" s="62"/>
      <c r="E45" s="62"/>
      <c r="F45" s="62"/>
      <c r="G45" s="62"/>
      <c r="H45" s="16"/>
      <c r="I45" s="16"/>
    </row>
    <row r="46" spans="3:16" s="17" customFormat="1" ht="27.95" customHeight="1" x14ac:dyDescent="0.25">
      <c r="C46" s="16"/>
      <c r="D46" s="62"/>
      <c r="E46" s="62"/>
      <c r="F46" s="62"/>
      <c r="G46" s="62"/>
      <c r="H46" s="16"/>
      <c r="I46" s="16"/>
    </row>
    <row r="47" spans="3:16" s="17" customFormat="1" ht="27.95" customHeight="1" x14ac:dyDescent="0.25">
      <c r="C47" s="16"/>
      <c r="D47" s="62"/>
      <c r="E47" s="62"/>
      <c r="F47" s="62"/>
      <c r="G47" s="62"/>
      <c r="H47" s="16"/>
      <c r="I47" s="16"/>
    </row>
    <row r="48" spans="3:16" s="17" customFormat="1" ht="27.95" customHeight="1" x14ac:dyDescent="0.25">
      <c r="C48" s="16"/>
      <c r="D48" s="62"/>
      <c r="E48" s="62"/>
      <c r="F48" s="62"/>
      <c r="G48" s="62"/>
      <c r="H48" s="16"/>
      <c r="I48" s="16"/>
    </row>
    <row r="49" spans="3:9" s="17" customFormat="1" ht="27.95" customHeight="1" x14ac:dyDescent="0.25">
      <c r="C49" s="16"/>
      <c r="D49" s="62"/>
      <c r="E49" s="62"/>
      <c r="F49" s="62"/>
      <c r="G49" s="62"/>
      <c r="H49" s="16"/>
      <c r="I49" s="16"/>
    </row>
    <row r="50" spans="3:9" s="17" customFormat="1" ht="27.95" customHeight="1" x14ac:dyDescent="0.25">
      <c r="C50" s="16"/>
      <c r="D50" s="62"/>
      <c r="E50" s="62"/>
      <c r="F50" s="62"/>
      <c r="G50" s="62"/>
      <c r="H50" s="16"/>
      <c r="I50" s="16"/>
    </row>
    <row r="51" spans="3:9" s="17" customFormat="1" ht="27.95" customHeight="1" x14ac:dyDescent="0.25">
      <c r="C51" s="16"/>
      <c r="D51" s="62"/>
      <c r="E51" s="62"/>
      <c r="F51" s="62"/>
      <c r="G51" s="62"/>
      <c r="H51" s="16"/>
      <c r="I51" s="16"/>
    </row>
    <row r="52" spans="3:9" s="17" customFormat="1" ht="27.95" customHeight="1" x14ac:dyDescent="0.25">
      <c r="C52" s="16"/>
      <c r="D52" s="62"/>
      <c r="E52" s="62"/>
      <c r="F52" s="62"/>
      <c r="G52" s="62"/>
      <c r="H52" s="16"/>
      <c r="I52" s="16"/>
    </row>
    <row r="53" spans="3:9" s="17" customFormat="1" ht="27.95" customHeight="1" x14ac:dyDescent="0.25">
      <c r="C53" s="16"/>
      <c r="D53" s="62"/>
      <c r="E53" s="62"/>
      <c r="F53" s="62"/>
      <c r="G53" s="62"/>
      <c r="H53" s="16"/>
      <c r="I53" s="16"/>
    </row>
    <row r="54" spans="3:9" s="17" customFormat="1" ht="27.95" customHeight="1" x14ac:dyDescent="0.25">
      <c r="C54" s="16"/>
      <c r="D54" s="62"/>
      <c r="E54" s="62"/>
      <c r="F54" s="62"/>
      <c r="G54" s="62"/>
      <c r="H54" s="16"/>
      <c r="I54" s="16"/>
    </row>
    <row r="55" spans="3:9" s="17" customFormat="1" ht="27.95" customHeight="1" x14ac:dyDescent="0.25">
      <c r="C55" s="16"/>
      <c r="D55" s="62"/>
      <c r="E55" s="62"/>
      <c r="F55" s="62"/>
      <c r="G55" s="62"/>
      <c r="H55" s="16"/>
      <c r="I55" s="16"/>
    </row>
    <row r="56" spans="3:9" s="17" customFormat="1" ht="27.95" customHeight="1" x14ac:dyDescent="0.25">
      <c r="C56" s="16"/>
      <c r="D56" s="62"/>
      <c r="E56" s="62"/>
      <c r="F56" s="62"/>
      <c r="G56" s="62"/>
      <c r="H56" s="16"/>
      <c r="I56" s="16"/>
    </row>
    <row r="57" spans="3:9" s="17" customFormat="1" ht="27.95" customHeight="1" x14ac:dyDescent="0.25">
      <c r="C57" s="16"/>
      <c r="D57" s="62"/>
      <c r="E57" s="62"/>
      <c r="F57" s="62"/>
      <c r="G57" s="62"/>
      <c r="H57" s="16"/>
      <c r="I57" s="16"/>
    </row>
    <row r="58" spans="3:9" s="17" customFormat="1" ht="27.95" customHeight="1" x14ac:dyDescent="0.25">
      <c r="C58" s="16"/>
      <c r="D58" s="62"/>
      <c r="E58" s="62"/>
      <c r="F58" s="62"/>
      <c r="G58" s="62"/>
      <c r="H58" s="16"/>
      <c r="I58" s="16"/>
    </row>
    <row r="59" spans="3:9" s="17" customFormat="1" x14ac:dyDescent="0.25">
      <c r="C59" s="16"/>
      <c r="D59" s="62"/>
      <c r="E59" s="62"/>
      <c r="F59" s="62"/>
      <c r="G59" s="62"/>
      <c r="H59" s="16"/>
      <c r="I59" s="16"/>
    </row>
    <row r="60" spans="3:9" s="17" customFormat="1" x14ac:dyDescent="0.25">
      <c r="C60" s="16"/>
      <c r="D60" s="62"/>
      <c r="E60" s="62"/>
      <c r="F60" s="62"/>
      <c r="G60" s="62"/>
      <c r="H60" s="16"/>
      <c r="I60" s="16"/>
    </row>
    <row r="61" spans="3:9" s="17" customFormat="1" x14ac:dyDescent="0.25">
      <c r="C61" s="16"/>
      <c r="D61" s="62"/>
      <c r="E61" s="62"/>
      <c r="F61" s="62"/>
      <c r="G61" s="62"/>
      <c r="H61" s="16"/>
      <c r="I61" s="16"/>
    </row>
    <row r="62" spans="3:9" s="17" customFormat="1" x14ac:dyDescent="0.25">
      <c r="C62" s="16"/>
      <c r="D62" s="62"/>
      <c r="E62" s="62"/>
      <c r="F62" s="62"/>
      <c r="G62" s="62"/>
      <c r="H62" s="16"/>
      <c r="I62" s="16"/>
    </row>
    <row r="63" spans="3:9" s="17" customFormat="1" x14ac:dyDescent="0.25">
      <c r="C63" s="16"/>
      <c r="D63" s="62"/>
      <c r="E63" s="62"/>
      <c r="F63" s="62"/>
      <c r="G63" s="62"/>
      <c r="H63" s="16"/>
      <c r="I63" s="16"/>
    </row>
    <row r="64" spans="3:9" s="17" customFormat="1" x14ac:dyDescent="0.25">
      <c r="C64" s="16"/>
      <c r="D64" s="62"/>
      <c r="E64" s="62"/>
      <c r="F64" s="62"/>
      <c r="G64" s="62"/>
      <c r="H64" s="16"/>
      <c r="I64" s="16"/>
    </row>
    <row r="65" spans="3:9" s="17" customFormat="1" x14ac:dyDescent="0.25">
      <c r="C65" s="16"/>
      <c r="D65" s="62"/>
      <c r="E65" s="62"/>
      <c r="F65" s="62"/>
      <c r="G65" s="62"/>
      <c r="H65" s="16"/>
      <c r="I65" s="16"/>
    </row>
    <row r="66" spans="3:9" s="17" customFormat="1" x14ac:dyDescent="0.25">
      <c r="C66" s="16"/>
      <c r="D66" s="62"/>
      <c r="E66" s="62"/>
      <c r="F66" s="62"/>
      <c r="G66" s="62"/>
      <c r="H66" s="16"/>
      <c r="I66" s="16"/>
    </row>
    <row r="67" spans="3:9" s="17" customFormat="1" x14ac:dyDescent="0.25">
      <c r="C67" s="16"/>
      <c r="D67" s="62"/>
      <c r="E67" s="62"/>
      <c r="F67" s="62"/>
      <c r="G67" s="62"/>
      <c r="H67" s="16"/>
      <c r="I67" s="16"/>
    </row>
    <row r="68" spans="3:9" s="17" customFormat="1" x14ac:dyDescent="0.25">
      <c r="C68" s="16"/>
      <c r="D68" s="62"/>
      <c r="E68" s="62"/>
      <c r="F68" s="62"/>
      <c r="G68" s="62"/>
      <c r="H68" s="16"/>
      <c r="I68" s="16"/>
    </row>
    <row r="69" spans="3:9" s="17" customFormat="1" x14ac:dyDescent="0.25">
      <c r="C69" s="16"/>
      <c r="D69" s="62"/>
      <c r="E69" s="62"/>
      <c r="F69" s="62"/>
      <c r="G69" s="62"/>
      <c r="H69" s="16"/>
      <c r="I69" s="16"/>
    </row>
    <row r="70" spans="3:9" s="17" customFormat="1" x14ac:dyDescent="0.25">
      <c r="C70" s="16"/>
      <c r="D70" s="62"/>
      <c r="E70" s="62"/>
      <c r="F70" s="62"/>
      <c r="G70" s="62"/>
      <c r="H70" s="16"/>
      <c r="I70" s="16"/>
    </row>
    <row r="71" spans="3:9" s="17" customFormat="1" x14ac:dyDescent="0.25">
      <c r="C71" s="16"/>
      <c r="D71" s="62"/>
      <c r="E71" s="62"/>
      <c r="F71" s="62"/>
      <c r="G71" s="62"/>
      <c r="H71" s="16"/>
      <c r="I71" s="16"/>
    </row>
    <row r="72" spans="3:9" s="17" customFormat="1" x14ac:dyDescent="0.25">
      <c r="C72" s="16"/>
      <c r="D72" s="62"/>
      <c r="E72" s="62"/>
      <c r="F72" s="62"/>
      <c r="G72" s="62"/>
      <c r="H72" s="16"/>
      <c r="I72" s="16"/>
    </row>
    <row r="73" spans="3:9" s="17" customFormat="1" x14ac:dyDescent="0.25">
      <c r="C73" s="16"/>
      <c r="D73" s="62"/>
      <c r="E73" s="62"/>
      <c r="F73" s="62"/>
      <c r="G73" s="62"/>
      <c r="H73" s="16"/>
      <c r="I73" s="16"/>
    </row>
    <row r="74" spans="3:9" s="17" customFormat="1" x14ac:dyDescent="0.25">
      <c r="C74" s="16"/>
      <c r="D74" s="62"/>
      <c r="E74" s="62"/>
      <c r="F74" s="62"/>
      <c r="G74" s="62"/>
      <c r="H74" s="16"/>
      <c r="I74" s="16"/>
    </row>
    <row r="75" spans="3:9" s="17" customFormat="1" x14ac:dyDescent="0.25">
      <c r="C75" s="16"/>
      <c r="D75" s="62"/>
      <c r="E75" s="62"/>
      <c r="F75" s="62"/>
      <c r="G75" s="62"/>
      <c r="H75" s="16"/>
      <c r="I75" s="16"/>
    </row>
    <row r="76" spans="3:9" s="17" customFormat="1" x14ac:dyDescent="0.25">
      <c r="C76" s="16"/>
      <c r="D76" s="62"/>
      <c r="E76" s="62"/>
      <c r="F76" s="62"/>
      <c r="G76" s="62"/>
      <c r="H76" s="16"/>
      <c r="I76" s="16"/>
    </row>
    <row r="77" spans="3:9" s="17" customFormat="1" x14ac:dyDescent="0.25">
      <c r="C77" s="16"/>
      <c r="D77" s="62"/>
      <c r="E77" s="62"/>
      <c r="F77" s="62"/>
      <c r="G77" s="62"/>
      <c r="H77" s="16"/>
      <c r="I77" s="16"/>
    </row>
    <row r="78" spans="3:9" s="17" customFormat="1" x14ac:dyDescent="0.25">
      <c r="C78" s="16"/>
      <c r="D78" s="62"/>
      <c r="E78" s="62"/>
      <c r="F78" s="62"/>
      <c r="G78" s="62"/>
      <c r="H78" s="16"/>
      <c r="I78" s="16"/>
    </row>
    <row r="79" spans="3:9" s="17" customFormat="1" x14ac:dyDescent="0.25">
      <c r="C79" s="16"/>
      <c r="D79" s="62"/>
      <c r="E79" s="62"/>
      <c r="F79" s="62"/>
      <c r="G79" s="62"/>
      <c r="H79" s="16"/>
      <c r="I79" s="16"/>
    </row>
    <row r="80" spans="3:9" s="17" customFormat="1" x14ac:dyDescent="0.25">
      <c r="C80" s="16"/>
      <c r="D80" s="62"/>
      <c r="E80" s="62"/>
      <c r="F80" s="62"/>
      <c r="G80" s="62"/>
      <c r="H80" s="16"/>
      <c r="I80" s="16"/>
    </row>
    <row r="81" spans="3:9" s="17" customFormat="1" x14ac:dyDescent="0.25">
      <c r="C81" s="16"/>
      <c r="D81" s="62"/>
      <c r="E81" s="62"/>
      <c r="F81" s="62"/>
      <c r="G81" s="62"/>
      <c r="H81" s="16"/>
      <c r="I81" s="16"/>
    </row>
    <row r="82" spans="3:9" s="17" customFormat="1" x14ac:dyDescent="0.25">
      <c r="C82" s="16"/>
      <c r="D82" s="62"/>
      <c r="E82" s="62"/>
      <c r="F82" s="62"/>
      <c r="G82" s="62"/>
      <c r="H82" s="16"/>
      <c r="I82" s="16"/>
    </row>
    <row r="83" spans="3:9" s="17" customFormat="1" x14ac:dyDescent="0.25">
      <c r="C83" s="16"/>
      <c r="D83" s="62"/>
      <c r="E83" s="62"/>
      <c r="F83" s="62"/>
      <c r="G83" s="62"/>
      <c r="H83" s="16"/>
      <c r="I83" s="16"/>
    </row>
    <row r="84" spans="3:9" s="17" customFormat="1" x14ac:dyDescent="0.25">
      <c r="C84" s="16"/>
      <c r="D84" s="62"/>
      <c r="E84" s="62"/>
      <c r="F84" s="62"/>
      <c r="G84" s="62"/>
      <c r="H84" s="16"/>
      <c r="I84" s="16"/>
    </row>
    <row r="85" spans="3:9" s="17" customFormat="1" x14ac:dyDescent="0.25">
      <c r="C85" s="16"/>
      <c r="D85" s="62"/>
      <c r="E85" s="62"/>
      <c r="F85" s="62"/>
      <c r="G85" s="62"/>
      <c r="H85" s="16"/>
      <c r="I85" s="16"/>
    </row>
    <row r="86" spans="3:9" s="17" customFormat="1" x14ac:dyDescent="0.25">
      <c r="C86" s="16"/>
      <c r="D86" s="62"/>
      <c r="E86" s="62"/>
      <c r="F86" s="62"/>
      <c r="G86" s="62"/>
      <c r="H86" s="16"/>
      <c r="I86" s="16"/>
    </row>
    <row r="87" spans="3:9" s="17" customFormat="1" x14ac:dyDescent="0.25">
      <c r="C87" s="16"/>
      <c r="D87" s="62"/>
      <c r="E87" s="62"/>
      <c r="F87" s="62"/>
      <c r="G87" s="62"/>
      <c r="H87" s="16"/>
      <c r="I87" s="16"/>
    </row>
    <row r="88" spans="3:9" s="17" customFormat="1" x14ac:dyDescent="0.25">
      <c r="C88" s="16"/>
      <c r="D88" s="62"/>
      <c r="E88" s="62"/>
      <c r="F88" s="62"/>
      <c r="G88" s="62"/>
      <c r="H88" s="16"/>
      <c r="I88" s="16"/>
    </row>
    <row r="89" spans="3:9" s="17" customFormat="1" x14ac:dyDescent="0.25">
      <c r="C89" s="16"/>
      <c r="D89" s="62"/>
      <c r="E89" s="62"/>
      <c r="F89" s="62"/>
      <c r="G89" s="62"/>
      <c r="H89" s="16"/>
      <c r="I89" s="16"/>
    </row>
    <row r="90" spans="3:9" s="17" customFormat="1" x14ac:dyDescent="0.25">
      <c r="C90" s="16"/>
      <c r="D90" s="62"/>
      <c r="E90" s="62"/>
      <c r="F90" s="62"/>
      <c r="G90" s="62"/>
      <c r="H90" s="16"/>
      <c r="I90" s="16"/>
    </row>
    <row r="91" spans="3:9" s="17" customFormat="1" x14ac:dyDescent="0.25">
      <c r="C91" s="16"/>
      <c r="D91" s="62"/>
      <c r="E91" s="62"/>
      <c r="F91" s="62"/>
      <c r="G91" s="62"/>
      <c r="H91" s="16"/>
      <c r="I91" s="16"/>
    </row>
    <row r="92" spans="3:9" s="17" customFormat="1" x14ac:dyDescent="0.25">
      <c r="C92" s="16"/>
      <c r="D92" s="62"/>
      <c r="E92" s="62"/>
      <c r="F92" s="62"/>
      <c r="G92" s="62"/>
      <c r="H92" s="16"/>
      <c r="I92" s="16"/>
    </row>
    <row r="93" spans="3:9" s="17" customFormat="1" x14ac:dyDescent="0.25">
      <c r="C93" s="16"/>
      <c r="D93" s="62"/>
      <c r="E93" s="62"/>
      <c r="F93" s="62"/>
      <c r="G93" s="62"/>
      <c r="H93" s="16"/>
      <c r="I93" s="16"/>
    </row>
    <row r="94" spans="3:9" s="17" customFormat="1" x14ac:dyDescent="0.25">
      <c r="C94" s="16"/>
      <c r="D94" s="62"/>
      <c r="E94" s="62"/>
      <c r="F94" s="62"/>
      <c r="G94" s="62"/>
      <c r="H94" s="16"/>
      <c r="I94" s="16"/>
    </row>
    <row r="95" spans="3:9" s="17" customFormat="1" x14ac:dyDescent="0.25">
      <c r="C95" s="16"/>
      <c r="D95" s="62"/>
      <c r="E95" s="62"/>
      <c r="F95" s="62"/>
      <c r="G95" s="62"/>
      <c r="H95" s="16"/>
      <c r="I95" s="16"/>
    </row>
    <row r="96" spans="3:9" s="17" customFormat="1" x14ac:dyDescent="0.25">
      <c r="C96" s="16"/>
      <c r="D96" s="62"/>
      <c r="E96" s="62"/>
      <c r="F96" s="62"/>
      <c r="G96" s="62"/>
      <c r="H96" s="16"/>
      <c r="I96" s="16"/>
    </row>
    <row r="97" spans="3:9" s="17" customFormat="1" x14ac:dyDescent="0.25">
      <c r="C97" s="16"/>
      <c r="D97" s="62"/>
      <c r="E97" s="62"/>
      <c r="F97" s="62"/>
      <c r="G97" s="62"/>
      <c r="H97" s="16"/>
      <c r="I97" s="16"/>
    </row>
    <row r="98" spans="3:9" s="17" customFormat="1" x14ac:dyDescent="0.25">
      <c r="C98" s="16"/>
      <c r="D98" s="62"/>
      <c r="E98" s="62"/>
      <c r="F98" s="62"/>
      <c r="G98" s="62"/>
      <c r="H98" s="16"/>
      <c r="I98" s="16"/>
    </row>
    <row r="99" spans="3:9" s="17" customFormat="1" x14ac:dyDescent="0.25">
      <c r="C99" s="16"/>
      <c r="D99" s="62"/>
      <c r="E99" s="62"/>
      <c r="F99" s="62"/>
      <c r="G99" s="62"/>
      <c r="H99" s="16"/>
      <c r="I99" s="16"/>
    </row>
    <row r="100" spans="3:9" s="17" customFormat="1" x14ac:dyDescent="0.25">
      <c r="C100" s="16"/>
      <c r="D100" s="62"/>
      <c r="E100" s="62"/>
      <c r="F100" s="62"/>
      <c r="G100" s="62"/>
      <c r="H100" s="16"/>
      <c r="I100" s="16"/>
    </row>
    <row r="101" spans="3:9" s="17" customFormat="1" x14ac:dyDescent="0.25">
      <c r="C101" s="16"/>
      <c r="D101" s="62"/>
      <c r="E101" s="62"/>
      <c r="F101" s="62"/>
      <c r="G101" s="62"/>
      <c r="H101" s="16"/>
      <c r="I101" s="16"/>
    </row>
    <row r="102" spans="3:9" s="17" customFormat="1" x14ac:dyDescent="0.25">
      <c r="C102" s="16"/>
      <c r="D102" s="62"/>
      <c r="E102" s="62"/>
      <c r="F102" s="62"/>
      <c r="G102" s="62"/>
      <c r="H102" s="16"/>
      <c r="I102" s="16"/>
    </row>
    <row r="103" spans="3:9" s="17" customFormat="1" x14ac:dyDescent="0.25">
      <c r="C103" s="16"/>
      <c r="D103" s="62"/>
      <c r="E103" s="62"/>
      <c r="F103" s="62"/>
      <c r="G103" s="62"/>
      <c r="H103" s="16"/>
      <c r="I103" s="16"/>
    </row>
    <row r="104" spans="3:9" s="17" customFormat="1" x14ac:dyDescent="0.25">
      <c r="C104" s="16"/>
      <c r="D104" s="62"/>
      <c r="E104" s="62"/>
      <c r="F104" s="62"/>
      <c r="G104" s="62"/>
      <c r="H104" s="16"/>
      <c r="I104" s="16"/>
    </row>
    <row r="105" spans="3:9" s="17" customFormat="1" x14ac:dyDescent="0.25">
      <c r="C105" s="16"/>
      <c r="D105" s="62"/>
      <c r="E105" s="62"/>
      <c r="F105" s="62"/>
      <c r="G105" s="62"/>
      <c r="H105" s="16"/>
      <c r="I105" s="16"/>
    </row>
    <row r="106" spans="3:9" s="17" customFormat="1" x14ac:dyDescent="0.25">
      <c r="C106" s="16"/>
      <c r="D106" s="62"/>
      <c r="E106" s="62"/>
      <c r="F106" s="62"/>
      <c r="G106" s="62"/>
      <c r="H106" s="16"/>
      <c r="I106" s="16"/>
    </row>
    <row r="107" spans="3:9" s="17" customFormat="1" x14ac:dyDescent="0.25">
      <c r="C107" s="16"/>
      <c r="D107" s="62"/>
      <c r="E107" s="62"/>
      <c r="F107" s="62"/>
      <c r="G107" s="62"/>
      <c r="H107" s="16"/>
      <c r="I107" s="16"/>
    </row>
    <row r="108" spans="3:9" s="17" customFormat="1" x14ac:dyDescent="0.25">
      <c r="C108" s="16"/>
      <c r="D108" s="62"/>
      <c r="E108" s="62"/>
      <c r="F108" s="62"/>
      <c r="G108" s="62"/>
      <c r="H108" s="16"/>
      <c r="I108" s="16"/>
    </row>
    <row r="109" spans="3:9" s="17" customFormat="1" x14ac:dyDescent="0.25">
      <c r="C109" s="16"/>
      <c r="D109" s="62"/>
      <c r="E109" s="62"/>
      <c r="F109" s="62"/>
      <c r="G109" s="62"/>
      <c r="H109" s="16"/>
      <c r="I109" s="16"/>
    </row>
    <row r="110" spans="3:9" s="17" customFormat="1" x14ac:dyDescent="0.25">
      <c r="C110" s="16"/>
      <c r="D110" s="62"/>
      <c r="E110" s="62"/>
      <c r="F110" s="62"/>
      <c r="G110" s="62"/>
      <c r="H110" s="16"/>
      <c r="I110" s="16"/>
    </row>
    <row r="111" spans="3:9" s="17" customFormat="1" x14ac:dyDescent="0.25">
      <c r="C111" s="16"/>
      <c r="D111" s="62"/>
      <c r="E111" s="62"/>
      <c r="F111" s="62"/>
      <c r="G111" s="62"/>
      <c r="H111" s="16"/>
      <c r="I111" s="16"/>
    </row>
    <row r="112" spans="3:9" s="17" customFormat="1" x14ac:dyDescent="0.25">
      <c r="C112" s="16"/>
      <c r="D112" s="62"/>
      <c r="E112" s="62"/>
      <c r="F112" s="62"/>
      <c r="G112" s="62"/>
      <c r="H112" s="16"/>
      <c r="I112" s="16"/>
    </row>
    <row r="113" spans="3:9" s="17" customFormat="1" x14ac:dyDescent="0.25">
      <c r="C113" s="16"/>
      <c r="D113" s="62"/>
      <c r="E113" s="62"/>
      <c r="F113" s="62"/>
      <c r="G113" s="62"/>
      <c r="H113" s="16"/>
      <c r="I113" s="16"/>
    </row>
    <row r="114" spans="3:9" s="17" customFormat="1" x14ac:dyDescent="0.25">
      <c r="C114" s="16"/>
      <c r="D114" s="62"/>
      <c r="E114" s="62"/>
      <c r="F114" s="62"/>
      <c r="G114" s="62"/>
      <c r="H114" s="16"/>
      <c r="I114" s="16"/>
    </row>
    <row r="115" spans="3:9" s="17" customFormat="1" x14ac:dyDescent="0.25">
      <c r="C115" s="16"/>
      <c r="D115" s="62"/>
      <c r="E115" s="62"/>
      <c r="F115" s="62"/>
      <c r="G115" s="62"/>
      <c r="H115" s="16"/>
      <c r="I115" s="16"/>
    </row>
    <row r="116" spans="3:9" s="17" customFormat="1" x14ac:dyDescent="0.25">
      <c r="C116" s="16"/>
      <c r="D116" s="62"/>
      <c r="E116" s="62"/>
      <c r="F116" s="62"/>
      <c r="G116" s="62"/>
      <c r="H116" s="16"/>
      <c r="I116" s="16"/>
    </row>
    <row r="117" spans="3:9" s="17" customFormat="1" x14ac:dyDescent="0.25">
      <c r="C117" s="16"/>
      <c r="D117" s="62"/>
      <c r="E117" s="62"/>
      <c r="F117" s="62"/>
      <c r="G117" s="62"/>
      <c r="H117" s="16"/>
      <c r="I117" s="16"/>
    </row>
    <row r="118" spans="3:9" s="17" customFormat="1" x14ac:dyDescent="0.25">
      <c r="C118" s="16"/>
      <c r="D118" s="62"/>
      <c r="E118" s="62"/>
      <c r="F118" s="62"/>
      <c r="G118" s="62"/>
      <c r="H118" s="16"/>
      <c r="I118" s="16"/>
    </row>
    <row r="119" spans="3:9" s="17" customFormat="1" x14ac:dyDescent="0.25">
      <c r="C119" s="16"/>
      <c r="D119" s="62"/>
      <c r="E119" s="62"/>
      <c r="F119" s="62"/>
      <c r="G119" s="62"/>
      <c r="H119" s="16"/>
      <c r="I119" s="16"/>
    </row>
    <row r="120" spans="3:9" s="17" customFormat="1" x14ac:dyDescent="0.25">
      <c r="C120" s="16"/>
      <c r="D120" s="62"/>
      <c r="E120" s="62"/>
      <c r="F120" s="62"/>
      <c r="G120" s="62"/>
      <c r="H120" s="16"/>
      <c r="I120" s="16"/>
    </row>
    <row r="121" spans="3:9" s="17" customFormat="1" x14ac:dyDescent="0.25">
      <c r="C121" s="16"/>
      <c r="D121" s="62"/>
      <c r="E121" s="62"/>
      <c r="F121" s="62"/>
      <c r="G121" s="62"/>
      <c r="H121" s="16"/>
      <c r="I121" s="16"/>
    </row>
    <row r="122" spans="3:9" s="17" customFormat="1" x14ac:dyDescent="0.25">
      <c r="C122" s="16"/>
      <c r="D122" s="62"/>
      <c r="E122" s="62"/>
      <c r="F122" s="62"/>
      <c r="G122" s="62"/>
      <c r="H122" s="16"/>
      <c r="I122" s="16"/>
    </row>
    <row r="123" spans="3:9" s="17" customFormat="1" x14ac:dyDescent="0.25">
      <c r="C123" s="16"/>
      <c r="D123" s="62"/>
      <c r="E123" s="62"/>
      <c r="F123" s="62"/>
      <c r="G123" s="62"/>
      <c r="H123" s="16"/>
      <c r="I123" s="16"/>
    </row>
  </sheetData>
  <sheetProtection formatCells="0" formatColumns="0" formatRows="0" insertColumns="0" insertRows="0" insertHyperlinks="0" deleteColumns="0" deleteRows="0" sort="0" autoFilter="0" pivotTables="0"/>
  <mergeCells count="25">
    <mergeCell ref="A2:F3"/>
    <mergeCell ref="J7:J8"/>
    <mergeCell ref="L7:L8"/>
    <mergeCell ref="C7:H7"/>
    <mergeCell ref="B5:D6"/>
    <mergeCell ref="I5:J6"/>
    <mergeCell ref="K7:K8"/>
    <mergeCell ref="F9:G9"/>
    <mergeCell ref="G15:G16"/>
    <mergeCell ref="E10:H10"/>
    <mergeCell ref="C8:D9"/>
    <mergeCell ref="F8:G8"/>
    <mergeCell ref="H15:H16"/>
    <mergeCell ref="D15:E15"/>
    <mergeCell ref="N15:N16"/>
    <mergeCell ref="O15:O16"/>
    <mergeCell ref="B13:C14"/>
    <mergeCell ref="F13:G14"/>
    <mergeCell ref="C10:D10"/>
    <mergeCell ref="I15:I16"/>
    <mergeCell ref="J15:J16"/>
    <mergeCell ref="L15:L16"/>
    <mergeCell ref="M15:M16"/>
    <mergeCell ref="K15:K16"/>
    <mergeCell ref="C15:C16"/>
  </mergeCells>
  <conditionalFormatting sqref="O8:O10 P5 O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O6" location="Instrucciones!A1" display="Inicio"/>
    <hyperlink ref="O8" location="'Combustibles pesados'!A1" display="Líquidos Pesados"/>
    <hyperlink ref="O9" location="'Combustibles líquidos ligeros'!A1" display="Líquidos Ligeros"/>
    <hyperlink ref="O10" location="Biomasa!A1" display="Biomasa"/>
    <hyperlink ref="O7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</sheetPr>
  <dimension ref="A1:Q144"/>
  <sheetViews>
    <sheetView workbookViewId="0">
      <selection sqref="A1:H3"/>
    </sheetView>
  </sheetViews>
  <sheetFormatPr baseColWidth="10" defaultColWidth="10.88671875" defaultRowHeight="15.75" x14ac:dyDescent="0.25"/>
  <cols>
    <col min="1" max="2" width="4" style="18" customWidth="1"/>
    <col min="3" max="3" width="12.109375" style="17" customWidth="1"/>
    <col min="4" max="6" width="12.109375" style="113" customWidth="1"/>
    <col min="7" max="7" width="9.88671875" style="113" bestFit="1" customWidth="1"/>
    <col min="8" max="9" width="12.109375" style="113" customWidth="1"/>
    <col min="10" max="10" width="10.44140625" style="17" customWidth="1"/>
    <col min="11" max="12" width="12.109375" style="17" customWidth="1"/>
    <col min="13" max="13" width="12.109375" style="18" customWidth="1"/>
    <col min="14" max="14" width="10.6640625" style="18" customWidth="1"/>
    <col min="15" max="16" width="12.109375" style="18" customWidth="1"/>
    <col min="17" max="17" width="7.44140625" style="18" customWidth="1"/>
    <col min="18" max="23" width="12.109375" style="18" customWidth="1"/>
    <col min="24" max="16384" width="10.88671875" style="18"/>
  </cols>
  <sheetData>
    <row r="1" spans="1:17" s="17" customFormat="1" ht="15" customHeight="1" x14ac:dyDescent="0.25">
      <c r="A1" s="335" t="s">
        <v>69</v>
      </c>
      <c r="B1" s="335"/>
      <c r="C1" s="335"/>
      <c r="D1" s="335"/>
      <c r="E1" s="335"/>
      <c r="F1" s="335"/>
      <c r="G1" s="335"/>
      <c r="H1" s="335"/>
      <c r="I1" s="113"/>
    </row>
    <row r="2" spans="1:17" s="17" customFormat="1" ht="20.100000000000001" customHeight="1" x14ac:dyDescent="0.25">
      <c r="A2" s="335"/>
      <c r="B2" s="335"/>
      <c r="C2" s="335"/>
      <c r="D2" s="335"/>
      <c r="E2" s="335"/>
      <c r="F2" s="335"/>
      <c r="G2" s="335"/>
      <c r="H2" s="335"/>
      <c r="I2" s="113"/>
    </row>
    <row r="3" spans="1:17" s="17" customFormat="1" ht="20.100000000000001" customHeight="1" x14ac:dyDescent="0.25">
      <c r="A3" s="335"/>
      <c r="B3" s="335"/>
      <c r="C3" s="335"/>
      <c r="D3" s="335"/>
      <c r="E3" s="335"/>
      <c r="F3" s="335"/>
      <c r="G3" s="335"/>
      <c r="H3" s="335"/>
      <c r="I3" s="113"/>
    </row>
    <row r="4" spans="1:17" s="17" customFormat="1" ht="20.100000000000001" customHeight="1" x14ac:dyDescent="0.45">
      <c r="A4" s="114"/>
      <c r="B4" s="114"/>
      <c r="C4" s="114"/>
      <c r="D4" s="114"/>
      <c r="E4" s="114"/>
      <c r="F4" s="114"/>
      <c r="G4" s="114"/>
      <c r="H4" s="113"/>
      <c r="I4" s="113"/>
    </row>
    <row r="5" spans="1:17" s="17" customFormat="1" ht="20.100000000000001" customHeight="1" x14ac:dyDescent="0.25">
      <c r="B5" s="321" t="s">
        <v>141</v>
      </c>
      <c r="C5" s="321"/>
      <c r="D5" s="321"/>
      <c r="E5" s="115"/>
      <c r="F5" s="115"/>
      <c r="G5" s="115"/>
      <c r="H5" s="115"/>
      <c r="I5" s="115"/>
      <c r="J5" s="336" t="s">
        <v>59</v>
      </c>
      <c r="K5" s="336"/>
      <c r="L5" s="336"/>
      <c r="M5" s="336"/>
      <c r="N5" s="116"/>
      <c r="P5" s="71" t="s">
        <v>56</v>
      </c>
    </row>
    <row r="6" spans="1:17" s="17" customFormat="1" ht="20.100000000000001" customHeight="1" x14ac:dyDescent="0.25">
      <c r="B6" s="321"/>
      <c r="C6" s="321"/>
      <c r="D6" s="321"/>
      <c r="E6" s="115"/>
      <c r="F6" s="115"/>
      <c r="G6" s="115"/>
      <c r="H6" s="115"/>
      <c r="I6" s="115"/>
      <c r="J6" s="336"/>
      <c r="K6" s="336"/>
      <c r="L6" s="336"/>
      <c r="M6" s="336"/>
      <c r="N6" s="116"/>
      <c r="P6" s="73" t="s">
        <v>18</v>
      </c>
    </row>
    <row r="7" spans="1:17" s="17" customFormat="1" ht="20.100000000000001" customHeight="1" x14ac:dyDescent="0.25">
      <c r="B7" s="72"/>
      <c r="C7" s="289" t="s">
        <v>29</v>
      </c>
      <c r="D7" s="289"/>
      <c r="E7" s="289"/>
      <c r="F7" s="289"/>
      <c r="G7" s="289"/>
      <c r="H7" s="289"/>
      <c r="I7" s="290"/>
      <c r="J7" s="72"/>
      <c r="K7" s="339" t="s">
        <v>13</v>
      </c>
      <c r="L7" s="339" t="s">
        <v>35</v>
      </c>
      <c r="M7" s="339" t="s">
        <v>52</v>
      </c>
      <c r="N7" s="117"/>
      <c r="P7" s="74" t="s">
        <v>19</v>
      </c>
    </row>
    <row r="8" spans="1:17" s="17" customFormat="1" ht="20.100000000000001" customHeight="1" x14ac:dyDescent="0.25">
      <c r="B8" s="72"/>
      <c r="C8" s="331"/>
      <c r="D8" s="332"/>
      <c r="E8" s="27" t="s">
        <v>147</v>
      </c>
      <c r="F8" s="324">
        <v>0</v>
      </c>
      <c r="G8" s="325"/>
      <c r="H8" s="326"/>
      <c r="I8" s="27" t="s">
        <v>49</v>
      </c>
      <c r="J8" s="72"/>
      <c r="K8" s="340"/>
      <c r="L8" s="340"/>
      <c r="M8" s="340"/>
      <c r="N8" s="117"/>
      <c r="P8" s="74" t="s">
        <v>134</v>
      </c>
    </row>
    <row r="9" spans="1:17" s="17" customFormat="1" ht="23.1" customHeight="1" x14ac:dyDescent="0.25">
      <c r="B9" s="72"/>
      <c r="C9" s="331"/>
      <c r="D9" s="332"/>
      <c r="E9" s="27" t="s">
        <v>15</v>
      </c>
      <c r="F9" s="324">
        <v>0</v>
      </c>
      <c r="G9" s="325"/>
      <c r="H9" s="326"/>
      <c r="I9" s="27" t="s">
        <v>50</v>
      </c>
      <c r="J9" s="72"/>
      <c r="K9" s="129" t="s">
        <v>147</v>
      </c>
      <c r="L9" s="130">
        <v>40.4</v>
      </c>
      <c r="M9" s="130">
        <f>962/1000</f>
        <v>0.96199999999999997</v>
      </c>
      <c r="N9" s="117"/>
      <c r="P9" s="74" t="s">
        <v>20</v>
      </c>
    </row>
    <row r="10" spans="1:17" s="17" customFormat="1" ht="29.1" customHeight="1" x14ac:dyDescent="0.25">
      <c r="A10" s="127"/>
      <c r="B10" s="128"/>
      <c r="C10" s="333" t="s">
        <v>26</v>
      </c>
      <c r="D10" s="334"/>
      <c r="E10" s="312" t="s">
        <v>111</v>
      </c>
      <c r="F10" s="313"/>
      <c r="G10" s="313"/>
      <c r="H10" s="313"/>
      <c r="I10" s="314"/>
      <c r="J10" s="128"/>
      <c r="K10" s="129" t="s">
        <v>15</v>
      </c>
      <c r="L10" s="130">
        <v>32.5</v>
      </c>
      <c r="M10" s="131" t="s">
        <v>30</v>
      </c>
      <c r="N10" s="132"/>
      <c r="O10" s="127"/>
      <c r="P10" s="127"/>
      <c r="Q10" s="127"/>
    </row>
    <row r="11" spans="1:17" s="17" customFormat="1" ht="20.100000000000001" customHeight="1" x14ac:dyDescent="0.25">
      <c r="A11" s="127"/>
      <c r="B11" s="128"/>
      <c r="C11" s="128"/>
      <c r="D11" s="133"/>
      <c r="E11" s="134"/>
      <c r="F11" s="134"/>
      <c r="G11" s="134"/>
      <c r="H11" s="134"/>
      <c r="I11" s="134"/>
      <c r="J11" s="128"/>
      <c r="K11" s="128"/>
      <c r="L11" s="128"/>
      <c r="M11" s="128"/>
      <c r="N11" s="132"/>
      <c r="O11" s="127"/>
      <c r="P11" s="127"/>
      <c r="Q11" s="127"/>
    </row>
    <row r="12" spans="1:17" s="17" customFormat="1" ht="20.100000000000001" customHeight="1" x14ac:dyDescent="0.25">
      <c r="A12" s="127"/>
      <c r="B12" s="127"/>
      <c r="C12" s="127"/>
      <c r="D12" s="135"/>
      <c r="E12" s="136"/>
      <c r="F12" s="136"/>
      <c r="G12" s="136"/>
      <c r="H12" s="136"/>
      <c r="I12" s="136"/>
      <c r="J12" s="127"/>
      <c r="K12" s="127"/>
      <c r="L12" s="127"/>
      <c r="M12" s="127"/>
      <c r="N12" s="127"/>
      <c r="O12" s="127"/>
      <c r="P12" s="127"/>
      <c r="Q12" s="127"/>
    </row>
    <row r="13" spans="1:17" s="17" customFormat="1" ht="20.100000000000001" customHeight="1" x14ac:dyDescent="0.25">
      <c r="A13" s="127"/>
      <c r="B13" s="337" t="s">
        <v>38</v>
      </c>
      <c r="C13" s="337"/>
      <c r="D13" s="137"/>
      <c r="E13" s="137"/>
      <c r="F13" s="338" t="s">
        <v>58</v>
      </c>
      <c r="G13" s="338"/>
      <c r="H13" s="138"/>
      <c r="I13" s="138"/>
      <c r="J13" s="138"/>
      <c r="K13" s="138"/>
      <c r="L13" s="138"/>
      <c r="M13" s="138"/>
      <c r="N13" s="138"/>
      <c r="O13" s="138"/>
      <c r="P13" s="127"/>
      <c r="Q13" s="127"/>
    </row>
    <row r="14" spans="1:17" s="17" customFormat="1" ht="20.100000000000001" customHeight="1" x14ac:dyDescent="0.25">
      <c r="A14" s="127"/>
      <c r="B14" s="337"/>
      <c r="C14" s="337"/>
      <c r="D14" s="139"/>
      <c r="E14" s="139"/>
      <c r="F14" s="338"/>
      <c r="G14" s="338"/>
      <c r="H14" s="140"/>
      <c r="I14" s="140"/>
      <c r="J14" s="140"/>
      <c r="K14" s="140"/>
      <c r="L14" s="140"/>
      <c r="M14" s="140"/>
      <c r="N14" s="140"/>
      <c r="O14" s="140"/>
      <c r="P14" s="127"/>
      <c r="Q14" s="127"/>
    </row>
    <row r="15" spans="1:17" s="263" customFormat="1" ht="20.100000000000001" customHeight="1" x14ac:dyDescent="0.25">
      <c r="A15" s="266"/>
      <c r="B15" s="266"/>
      <c r="C15" s="329" t="s">
        <v>140</v>
      </c>
      <c r="D15" s="327" t="s">
        <v>36</v>
      </c>
      <c r="E15" s="328"/>
      <c r="F15" s="266"/>
      <c r="G15" s="323" t="s">
        <v>140</v>
      </c>
      <c r="H15" s="323" t="s">
        <v>27</v>
      </c>
      <c r="I15" s="323" t="s">
        <v>63</v>
      </c>
      <c r="J15" s="323" t="s">
        <v>87</v>
      </c>
      <c r="K15" s="323" t="s">
        <v>28</v>
      </c>
      <c r="L15" s="323" t="s">
        <v>27</v>
      </c>
      <c r="M15" s="323" t="s">
        <v>63</v>
      </c>
      <c r="N15" s="323" t="s">
        <v>88</v>
      </c>
      <c r="O15" s="323" t="s">
        <v>28</v>
      </c>
      <c r="P15" s="266"/>
      <c r="Q15" s="266"/>
    </row>
    <row r="16" spans="1:17" s="263" customFormat="1" ht="22.7" customHeight="1" x14ac:dyDescent="0.25">
      <c r="A16" s="266"/>
      <c r="B16" s="266"/>
      <c r="C16" s="330"/>
      <c r="D16" s="267" t="s">
        <v>147</v>
      </c>
      <c r="E16" s="267" t="s">
        <v>15</v>
      </c>
      <c r="F16" s="266"/>
      <c r="G16" s="323"/>
      <c r="H16" s="323"/>
      <c r="I16" s="323"/>
      <c r="J16" s="323"/>
      <c r="K16" s="323"/>
      <c r="L16" s="323"/>
      <c r="M16" s="323"/>
      <c r="N16" s="323"/>
      <c r="O16" s="323"/>
      <c r="P16" s="266"/>
      <c r="Q16" s="266"/>
    </row>
    <row r="17" spans="1:17" s="17" customFormat="1" ht="20.100000000000001" customHeight="1" x14ac:dyDescent="0.25">
      <c r="A17" s="127"/>
      <c r="B17" s="127"/>
      <c r="C17" s="141" t="s">
        <v>21</v>
      </c>
      <c r="D17" s="142">
        <f>+J17/1000000</f>
        <v>0</v>
      </c>
      <c r="E17" s="142">
        <f>+N17/1000</f>
        <v>0</v>
      </c>
      <c r="F17" s="127"/>
      <c r="G17" s="143" t="s">
        <v>21</v>
      </c>
      <c r="H17" s="144">
        <v>35.4</v>
      </c>
      <c r="I17" s="144" t="s">
        <v>60</v>
      </c>
      <c r="J17" s="145">
        <f>+$F$8*$M$9*$L$9*H17</f>
        <v>0</v>
      </c>
      <c r="K17" s="146" t="s">
        <v>90</v>
      </c>
      <c r="L17" s="147">
        <v>1.5875732950000001</v>
      </c>
      <c r="M17" s="144" t="s">
        <v>99</v>
      </c>
      <c r="N17" s="148">
        <f>+$F$9*L17</f>
        <v>0</v>
      </c>
      <c r="O17" s="149" t="s">
        <v>101</v>
      </c>
      <c r="P17" s="127"/>
      <c r="Q17" s="127"/>
    </row>
    <row r="18" spans="1:17" s="17" customFormat="1" ht="20.100000000000001" customHeight="1" x14ac:dyDescent="0.25">
      <c r="A18" s="127"/>
      <c r="B18" s="127"/>
      <c r="C18" s="150" t="s">
        <v>42</v>
      </c>
      <c r="D18" s="142">
        <f t="shared" ref="D18:D36" si="0">+J18/1000000</f>
        <v>0</v>
      </c>
      <c r="E18" s="142">
        <f t="shared" ref="E18:E22" si="1">+N18/1000</f>
        <v>0</v>
      </c>
      <c r="F18" s="127"/>
      <c r="G18" s="151" t="s">
        <v>75</v>
      </c>
      <c r="H18" s="144">
        <v>25.2</v>
      </c>
      <c r="I18" s="144" t="s">
        <v>60</v>
      </c>
      <c r="J18" s="145">
        <f t="shared" ref="J18:J24" si="2">+$F$8*$M$9*$L$9*H18</f>
        <v>0</v>
      </c>
      <c r="K18" s="146" t="s">
        <v>90</v>
      </c>
      <c r="L18" s="147">
        <v>1.2473790175000001</v>
      </c>
      <c r="M18" s="144" t="s">
        <v>99</v>
      </c>
      <c r="N18" s="148">
        <f t="shared" ref="N18:N24" si="3">+$F$9*L18</f>
        <v>0</v>
      </c>
      <c r="O18" s="149" t="s">
        <v>101</v>
      </c>
      <c r="P18" s="127"/>
      <c r="Q18" s="127"/>
    </row>
    <row r="19" spans="1:17" s="17" customFormat="1" ht="20.100000000000001" customHeight="1" x14ac:dyDescent="0.25">
      <c r="A19" s="127"/>
      <c r="B19" s="127"/>
      <c r="C19" s="150" t="s">
        <v>43</v>
      </c>
      <c r="D19" s="142">
        <f t="shared" si="0"/>
        <v>0</v>
      </c>
      <c r="E19" s="142">
        <f t="shared" si="1"/>
        <v>0</v>
      </c>
      <c r="F19" s="127"/>
      <c r="G19" s="151" t="s">
        <v>76</v>
      </c>
      <c r="H19" s="144">
        <v>19.3</v>
      </c>
      <c r="I19" s="144" t="s">
        <v>60</v>
      </c>
      <c r="J19" s="145">
        <f t="shared" si="2"/>
        <v>0</v>
      </c>
      <c r="K19" s="146" t="s">
        <v>90</v>
      </c>
      <c r="L19" s="147">
        <v>0.71440798275000006</v>
      </c>
      <c r="M19" s="144" t="s">
        <v>99</v>
      </c>
      <c r="N19" s="148">
        <f t="shared" si="3"/>
        <v>0</v>
      </c>
      <c r="O19" s="149" t="s">
        <v>101</v>
      </c>
      <c r="P19" s="127"/>
      <c r="Q19" s="127"/>
    </row>
    <row r="20" spans="1:17" s="17" customFormat="1" ht="20.100000000000001" customHeight="1" x14ac:dyDescent="0.25">
      <c r="A20" s="127"/>
      <c r="B20" s="127"/>
      <c r="C20" s="141" t="s">
        <v>22</v>
      </c>
      <c r="D20" s="142">
        <f>+J20/1000</f>
        <v>0</v>
      </c>
      <c r="E20" s="142">
        <f t="shared" si="1"/>
        <v>0</v>
      </c>
      <c r="F20" s="127"/>
      <c r="G20" s="143" t="s">
        <v>22</v>
      </c>
      <c r="H20" s="144">
        <v>9.1200000000000003E-2</v>
      </c>
      <c r="I20" s="144" t="s">
        <v>96</v>
      </c>
      <c r="J20" s="145">
        <f>+F8*H20</f>
        <v>0</v>
      </c>
      <c r="K20" s="146" t="s">
        <v>101</v>
      </c>
      <c r="L20" s="147">
        <v>3.5000000000000003E-2</v>
      </c>
      <c r="M20" s="144" t="s">
        <v>99</v>
      </c>
      <c r="N20" s="148">
        <f t="shared" si="3"/>
        <v>0</v>
      </c>
      <c r="O20" s="149" t="s">
        <v>101</v>
      </c>
      <c r="P20" s="127"/>
      <c r="Q20" s="127"/>
    </row>
    <row r="21" spans="1:17" s="17" customFormat="1" ht="20.100000000000001" customHeight="1" x14ac:dyDescent="0.25">
      <c r="A21" s="127"/>
      <c r="B21" s="127"/>
      <c r="C21" s="150" t="s">
        <v>1</v>
      </c>
      <c r="D21" s="142">
        <f t="shared" si="0"/>
        <v>0</v>
      </c>
      <c r="E21" s="142">
        <f t="shared" si="1"/>
        <v>0</v>
      </c>
      <c r="F21" s="127"/>
      <c r="G21" s="152" t="s">
        <v>1</v>
      </c>
      <c r="H21" s="153">
        <v>15.1</v>
      </c>
      <c r="I21" s="153" t="s">
        <v>60</v>
      </c>
      <c r="J21" s="154">
        <f t="shared" si="2"/>
        <v>0</v>
      </c>
      <c r="K21" s="155" t="s">
        <v>90</v>
      </c>
      <c r="L21" s="156">
        <v>0.27215542199999998</v>
      </c>
      <c r="M21" s="153" t="s">
        <v>99</v>
      </c>
      <c r="N21" s="157">
        <f t="shared" si="3"/>
        <v>0</v>
      </c>
      <c r="O21" s="158" t="s">
        <v>101</v>
      </c>
      <c r="P21" s="127"/>
      <c r="Q21" s="127"/>
    </row>
    <row r="22" spans="1:17" s="17" customFormat="1" ht="20.100000000000001" customHeight="1" x14ac:dyDescent="0.25">
      <c r="A22" s="127"/>
      <c r="B22" s="127"/>
      <c r="C22" s="141" t="s">
        <v>44</v>
      </c>
      <c r="D22" s="245" t="s">
        <v>85</v>
      </c>
      <c r="E22" s="142">
        <f t="shared" si="1"/>
        <v>0</v>
      </c>
      <c r="F22" s="127"/>
      <c r="G22" s="159" t="s">
        <v>77</v>
      </c>
      <c r="H22" s="160" t="s">
        <v>85</v>
      </c>
      <c r="I22" s="160" t="s">
        <v>85</v>
      </c>
      <c r="J22" s="161" t="s">
        <v>85</v>
      </c>
      <c r="K22" s="160" t="s">
        <v>85</v>
      </c>
      <c r="L22" s="162">
        <v>2.5627968904999999E-4</v>
      </c>
      <c r="M22" s="163" t="s">
        <v>99</v>
      </c>
      <c r="N22" s="164">
        <f t="shared" si="3"/>
        <v>0</v>
      </c>
      <c r="O22" s="165" t="s">
        <v>101</v>
      </c>
      <c r="P22" s="127"/>
      <c r="Q22" s="127"/>
    </row>
    <row r="23" spans="1:17" s="17" customFormat="1" ht="20.100000000000001" customHeight="1" x14ac:dyDescent="0.25">
      <c r="A23" s="127"/>
      <c r="B23" s="127"/>
      <c r="C23" s="150" t="s">
        <v>3</v>
      </c>
      <c r="D23" s="142">
        <f>+J23/1000000000</f>
        <v>0</v>
      </c>
      <c r="E23" s="142">
        <f>+N23/1000000</f>
        <v>0</v>
      </c>
      <c r="F23" s="127"/>
      <c r="G23" s="166" t="s">
        <v>3</v>
      </c>
      <c r="H23" s="163">
        <v>4.5599999999999996</v>
      </c>
      <c r="I23" s="163" t="s">
        <v>61</v>
      </c>
      <c r="J23" s="167">
        <f t="shared" si="2"/>
        <v>0</v>
      </c>
      <c r="K23" s="168" t="s">
        <v>91</v>
      </c>
      <c r="L23" s="163">
        <v>0.2</v>
      </c>
      <c r="M23" s="163" t="s">
        <v>98</v>
      </c>
      <c r="N23" s="164">
        <f t="shared" si="3"/>
        <v>0</v>
      </c>
      <c r="O23" s="165" t="s">
        <v>90</v>
      </c>
      <c r="P23" s="127"/>
      <c r="Q23" s="127"/>
    </row>
    <row r="24" spans="1:17" s="17" customFormat="1" ht="20.100000000000001" customHeight="1" x14ac:dyDescent="0.25">
      <c r="A24" s="127"/>
      <c r="B24" s="127"/>
      <c r="C24" s="150" t="s">
        <v>6</v>
      </c>
      <c r="D24" s="142">
        <f>+J24/1000000000</f>
        <v>0</v>
      </c>
      <c r="E24" s="142">
        <f>+N24/1000000</f>
        <v>0</v>
      </c>
      <c r="F24" s="127"/>
      <c r="G24" s="166" t="s">
        <v>6</v>
      </c>
      <c r="H24" s="163">
        <v>3.98</v>
      </c>
      <c r="I24" s="163" t="s">
        <v>61</v>
      </c>
      <c r="J24" s="167">
        <f t="shared" si="2"/>
        <v>0</v>
      </c>
      <c r="K24" s="168" t="s">
        <v>91</v>
      </c>
      <c r="L24" s="163">
        <v>8.8999999999999996E-2</v>
      </c>
      <c r="M24" s="163" t="s">
        <v>98</v>
      </c>
      <c r="N24" s="164">
        <f t="shared" si="3"/>
        <v>0</v>
      </c>
      <c r="O24" s="165" t="s">
        <v>90</v>
      </c>
      <c r="P24" s="127"/>
      <c r="Q24" s="127"/>
    </row>
    <row r="25" spans="1:17" s="17" customFormat="1" ht="20.100000000000001" customHeight="1" x14ac:dyDescent="0.25">
      <c r="A25" s="127"/>
      <c r="B25" s="127"/>
      <c r="C25" s="141" t="s">
        <v>45</v>
      </c>
      <c r="D25" s="246" t="s">
        <v>25</v>
      </c>
      <c r="E25" s="246" t="str">
        <f t="shared" ref="E25:E40" si="4">+N25</f>
        <v>ND</v>
      </c>
      <c r="F25" s="127"/>
      <c r="G25" s="159" t="s">
        <v>78</v>
      </c>
      <c r="H25" s="169" t="s">
        <v>25</v>
      </c>
      <c r="I25" s="169" t="s">
        <v>25</v>
      </c>
      <c r="J25" s="170" t="s">
        <v>25</v>
      </c>
      <c r="K25" s="169" t="s">
        <v>25</v>
      </c>
      <c r="L25" s="169" t="s">
        <v>25</v>
      </c>
      <c r="M25" s="169" t="s">
        <v>25</v>
      </c>
      <c r="N25" s="170" t="s">
        <v>25</v>
      </c>
      <c r="O25" s="171" t="s">
        <v>25</v>
      </c>
      <c r="P25" s="127"/>
      <c r="Q25" s="127"/>
    </row>
    <row r="26" spans="1:17" s="17" customFormat="1" ht="20.100000000000001" customHeight="1" x14ac:dyDescent="0.25">
      <c r="A26" s="127"/>
      <c r="B26" s="127"/>
      <c r="C26" s="141" t="s">
        <v>46</v>
      </c>
      <c r="D26" s="246" t="s">
        <v>25</v>
      </c>
      <c r="E26" s="246" t="str">
        <f t="shared" si="4"/>
        <v>ND</v>
      </c>
      <c r="F26" s="127"/>
      <c r="G26" s="159" t="s">
        <v>79</v>
      </c>
      <c r="H26" s="169" t="s">
        <v>25</v>
      </c>
      <c r="I26" s="169" t="s">
        <v>25</v>
      </c>
      <c r="J26" s="170" t="s">
        <v>25</v>
      </c>
      <c r="K26" s="169" t="s">
        <v>25</v>
      </c>
      <c r="L26" s="169" t="s">
        <v>25</v>
      </c>
      <c r="M26" s="169" t="s">
        <v>25</v>
      </c>
      <c r="N26" s="170" t="s">
        <v>25</v>
      </c>
      <c r="O26" s="171" t="s">
        <v>25</v>
      </c>
      <c r="P26" s="127"/>
      <c r="Q26" s="127"/>
    </row>
    <row r="27" spans="1:17" s="17" customFormat="1" ht="20.100000000000001" customHeight="1" x14ac:dyDescent="0.25">
      <c r="A27" s="127"/>
      <c r="B27" s="127"/>
      <c r="C27" s="141" t="s">
        <v>47</v>
      </c>
      <c r="D27" s="246" t="s">
        <v>25</v>
      </c>
      <c r="E27" s="246" t="str">
        <f t="shared" si="4"/>
        <v>ND</v>
      </c>
      <c r="F27" s="127"/>
      <c r="G27" s="159" t="s">
        <v>80</v>
      </c>
      <c r="H27" s="169" t="s">
        <v>25</v>
      </c>
      <c r="I27" s="169" t="s">
        <v>25</v>
      </c>
      <c r="J27" s="170" t="s">
        <v>25</v>
      </c>
      <c r="K27" s="169" t="s">
        <v>25</v>
      </c>
      <c r="L27" s="169" t="s">
        <v>25</v>
      </c>
      <c r="M27" s="169" t="s">
        <v>25</v>
      </c>
      <c r="N27" s="170" t="s">
        <v>25</v>
      </c>
      <c r="O27" s="171" t="s">
        <v>25</v>
      </c>
      <c r="P27" s="127"/>
      <c r="Q27" s="127"/>
    </row>
    <row r="28" spans="1:17" s="17" customFormat="1" ht="20.100000000000001" customHeight="1" x14ac:dyDescent="0.25">
      <c r="A28" s="127"/>
      <c r="B28" s="127"/>
      <c r="C28" s="150" t="s">
        <v>4</v>
      </c>
      <c r="D28" s="142">
        <f>+J28/1000000000</f>
        <v>0</v>
      </c>
      <c r="E28" s="142">
        <f>+N28/1000</f>
        <v>0</v>
      </c>
      <c r="F28" s="127"/>
      <c r="G28" s="166" t="s">
        <v>4</v>
      </c>
      <c r="H28" s="163">
        <v>1.2</v>
      </c>
      <c r="I28" s="163" t="s">
        <v>61</v>
      </c>
      <c r="J28" s="167">
        <f t="shared" ref="J28:J39" si="5">+$F$8*$M$9*$L$9*H28</f>
        <v>0</v>
      </c>
      <c r="K28" s="168" t="s">
        <v>91</v>
      </c>
      <c r="L28" s="163">
        <v>3.0000000000000001E-3</v>
      </c>
      <c r="M28" s="163" t="s">
        <v>99</v>
      </c>
      <c r="N28" s="164">
        <f>+$F$9*L28</f>
        <v>0</v>
      </c>
      <c r="O28" s="165" t="s">
        <v>101</v>
      </c>
      <c r="P28" s="127"/>
      <c r="Q28" s="127"/>
    </row>
    <row r="29" spans="1:17" s="17" customFormat="1" ht="20.100000000000001" customHeight="1" x14ac:dyDescent="0.25">
      <c r="A29" s="127"/>
      <c r="B29" s="127"/>
      <c r="C29" s="150" t="s">
        <v>7</v>
      </c>
      <c r="D29" s="142">
        <f t="shared" ref="D29:D30" si="6">+J29/1000000000</f>
        <v>0</v>
      </c>
      <c r="E29" s="142">
        <f>+N29/1000</f>
        <v>0</v>
      </c>
      <c r="F29" s="127"/>
      <c r="G29" s="166" t="s">
        <v>7</v>
      </c>
      <c r="H29" s="163">
        <v>2.5499999999999998</v>
      </c>
      <c r="I29" s="163" t="s">
        <v>61</v>
      </c>
      <c r="J29" s="167">
        <f t="shared" si="5"/>
        <v>0</v>
      </c>
      <c r="K29" s="168" t="s">
        <v>91</v>
      </c>
      <c r="L29" s="163">
        <v>6.5000000000000002E-2</v>
      </c>
      <c r="M29" s="163" t="s">
        <v>99</v>
      </c>
      <c r="N29" s="164">
        <f>+$F$9*L29</f>
        <v>0</v>
      </c>
      <c r="O29" s="165" t="s">
        <v>101</v>
      </c>
      <c r="P29" s="127"/>
      <c r="Q29" s="127"/>
    </row>
    <row r="30" spans="1:17" s="17" customFormat="1" ht="20.100000000000001" customHeight="1" x14ac:dyDescent="0.25">
      <c r="A30" s="127"/>
      <c r="B30" s="127"/>
      <c r="C30" s="150" t="s">
        <v>8</v>
      </c>
      <c r="D30" s="142">
        <f t="shared" si="6"/>
        <v>0</v>
      </c>
      <c r="E30" s="246" t="str">
        <f t="shared" si="4"/>
        <v>ND</v>
      </c>
      <c r="F30" s="127"/>
      <c r="G30" s="166" t="s">
        <v>8</v>
      </c>
      <c r="H30" s="163">
        <v>87.8</v>
      </c>
      <c r="I30" s="163" t="s">
        <v>61</v>
      </c>
      <c r="J30" s="167">
        <f t="shared" si="5"/>
        <v>0</v>
      </c>
      <c r="K30" s="168" t="s">
        <v>91</v>
      </c>
      <c r="L30" s="169" t="s">
        <v>25</v>
      </c>
      <c r="M30" s="169" t="s">
        <v>25</v>
      </c>
      <c r="N30" s="170" t="s">
        <v>25</v>
      </c>
      <c r="O30" s="171" t="s">
        <v>25</v>
      </c>
      <c r="P30" s="127"/>
      <c r="Q30" s="127"/>
    </row>
    <row r="31" spans="1:17" s="17" customFormat="1" ht="20.100000000000001" customHeight="1" x14ac:dyDescent="0.25">
      <c r="A31" s="127"/>
      <c r="B31" s="127"/>
      <c r="C31" s="150" t="s">
        <v>2</v>
      </c>
      <c r="D31" s="142">
        <f t="shared" si="0"/>
        <v>0</v>
      </c>
      <c r="E31" s="142">
        <f>+N31/1000</f>
        <v>0</v>
      </c>
      <c r="F31" s="127"/>
      <c r="G31" s="166" t="s">
        <v>2</v>
      </c>
      <c r="H31" s="163">
        <v>495</v>
      </c>
      <c r="I31" s="163" t="s">
        <v>60</v>
      </c>
      <c r="J31" s="167">
        <f t="shared" si="5"/>
        <v>0</v>
      </c>
      <c r="K31" s="168" t="s">
        <v>90</v>
      </c>
      <c r="L31" s="172">
        <v>120.29269652400001</v>
      </c>
      <c r="M31" s="163" t="s">
        <v>99</v>
      </c>
      <c r="N31" s="164">
        <f>+$F$9*L31</f>
        <v>0</v>
      </c>
      <c r="O31" s="165" t="s">
        <v>101</v>
      </c>
      <c r="P31" s="127"/>
      <c r="Q31" s="127"/>
    </row>
    <row r="32" spans="1:17" s="17" customFormat="1" ht="20.100000000000001" customHeight="1" x14ac:dyDescent="0.25">
      <c r="A32" s="127"/>
      <c r="B32" s="127"/>
      <c r="C32" s="173" t="s">
        <v>39</v>
      </c>
      <c r="D32" s="142">
        <f t="shared" si="0"/>
        <v>0</v>
      </c>
      <c r="E32" s="142">
        <f t="shared" ref="E32:E37" si="7">+N32/1000</f>
        <v>0</v>
      </c>
      <c r="F32" s="127"/>
      <c r="G32" s="174" t="s">
        <v>81</v>
      </c>
      <c r="H32" s="163">
        <v>0.6</v>
      </c>
      <c r="I32" s="163" t="s">
        <v>60</v>
      </c>
      <c r="J32" s="167">
        <f t="shared" si="5"/>
        <v>0</v>
      </c>
      <c r="K32" s="168" t="s">
        <v>90</v>
      </c>
      <c r="L32" s="172">
        <v>1.90548E-2</v>
      </c>
      <c r="M32" s="163" t="s">
        <v>99</v>
      </c>
      <c r="N32" s="164">
        <f t="shared" ref="N32:N39" si="8">+$F$9*L32</f>
        <v>0</v>
      </c>
      <c r="O32" s="165" t="s">
        <v>101</v>
      </c>
      <c r="P32" s="127"/>
      <c r="Q32" s="127"/>
    </row>
    <row r="33" spans="1:17" s="17" customFormat="1" ht="20.100000000000001" customHeight="1" x14ac:dyDescent="0.25">
      <c r="A33" s="127"/>
      <c r="B33" s="127"/>
      <c r="C33" s="150" t="s">
        <v>0</v>
      </c>
      <c r="D33" s="142">
        <f t="shared" si="0"/>
        <v>0</v>
      </c>
      <c r="E33" s="142">
        <f t="shared" si="7"/>
        <v>0</v>
      </c>
      <c r="F33" s="127"/>
      <c r="G33" s="166" t="s">
        <v>0</v>
      </c>
      <c r="H33" s="163">
        <v>142</v>
      </c>
      <c r="I33" s="163" t="s">
        <v>60</v>
      </c>
      <c r="J33" s="167">
        <f t="shared" si="5"/>
        <v>0</v>
      </c>
      <c r="K33" s="168" t="s">
        <v>90</v>
      </c>
      <c r="L33" s="172">
        <v>6.3502931800000004</v>
      </c>
      <c r="M33" s="163" t="s">
        <v>99</v>
      </c>
      <c r="N33" s="164">
        <f t="shared" si="8"/>
        <v>0</v>
      </c>
      <c r="O33" s="165" t="s">
        <v>101</v>
      </c>
      <c r="P33" s="127"/>
      <c r="Q33" s="127"/>
    </row>
    <row r="34" spans="1:17" s="17" customFormat="1" ht="20.100000000000001" customHeight="1" x14ac:dyDescent="0.25">
      <c r="A34" s="127"/>
      <c r="B34" s="127"/>
      <c r="C34" s="173" t="s">
        <v>40</v>
      </c>
      <c r="D34" s="142">
        <f t="shared" si="0"/>
        <v>0</v>
      </c>
      <c r="E34" s="142">
        <f t="shared" si="7"/>
        <v>0</v>
      </c>
      <c r="F34" s="127"/>
      <c r="G34" s="174" t="s">
        <v>82</v>
      </c>
      <c r="H34" s="163">
        <v>77400</v>
      </c>
      <c r="I34" s="163" t="s">
        <v>60</v>
      </c>
      <c r="J34" s="167">
        <f t="shared" si="5"/>
        <v>0</v>
      </c>
      <c r="K34" s="168" t="s">
        <v>90</v>
      </c>
      <c r="L34" s="172">
        <v>3057.9119999999998</v>
      </c>
      <c r="M34" s="163" t="s">
        <v>99</v>
      </c>
      <c r="N34" s="164">
        <f t="shared" si="8"/>
        <v>0</v>
      </c>
      <c r="O34" s="165" t="s">
        <v>101</v>
      </c>
      <c r="P34" s="127"/>
      <c r="Q34" s="127"/>
    </row>
    <row r="35" spans="1:17" s="17" customFormat="1" ht="20.100000000000001" customHeight="1" x14ac:dyDescent="0.25">
      <c r="A35" s="127"/>
      <c r="B35" s="127"/>
      <c r="C35" s="173" t="s">
        <v>41</v>
      </c>
      <c r="D35" s="142">
        <f t="shared" si="0"/>
        <v>0</v>
      </c>
      <c r="E35" s="142">
        <f t="shared" si="7"/>
        <v>0</v>
      </c>
      <c r="F35" s="127"/>
      <c r="G35" s="174" t="s">
        <v>83</v>
      </c>
      <c r="H35" s="163">
        <v>3</v>
      </c>
      <c r="I35" s="163" t="s">
        <v>60</v>
      </c>
      <c r="J35" s="167">
        <f t="shared" si="5"/>
        <v>0</v>
      </c>
      <c r="K35" s="168" t="s">
        <v>90</v>
      </c>
      <c r="L35" s="172">
        <v>9.5273999999999998E-2</v>
      </c>
      <c r="M35" s="163" t="s">
        <v>99</v>
      </c>
      <c r="N35" s="164">
        <f t="shared" si="8"/>
        <v>0</v>
      </c>
      <c r="O35" s="165" t="s">
        <v>101</v>
      </c>
      <c r="P35" s="127"/>
      <c r="Q35" s="127"/>
    </row>
    <row r="36" spans="1:17" s="17" customFormat="1" ht="20.100000000000001" customHeight="1" x14ac:dyDescent="0.25">
      <c r="A36" s="127"/>
      <c r="B36" s="127"/>
      <c r="C36" s="150" t="s">
        <v>23</v>
      </c>
      <c r="D36" s="142">
        <f t="shared" si="0"/>
        <v>0</v>
      </c>
      <c r="E36" s="142">
        <f t="shared" si="7"/>
        <v>0</v>
      </c>
      <c r="F36" s="127"/>
      <c r="G36" s="166" t="s">
        <v>23</v>
      </c>
      <c r="H36" s="163">
        <v>2.2999999999999998</v>
      </c>
      <c r="I36" s="163" t="s">
        <v>60</v>
      </c>
      <c r="J36" s="167">
        <f t="shared" si="5"/>
        <v>0</v>
      </c>
      <c r="K36" s="168" t="s">
        <v>90</v>
      </c>
      <c r="L36" s="163">
        <v>0.1</v>
      </c>
      <c r="M36" s="163" t="s">
        <v>99</v>
      </c>
      <c r="N36" s="164">
        <f t="shared" si="8"/>
        <v>0</v>
      </c>
      <c r="O36" s="165" t="s">
        <v>101</v>
      </c>
      <c r="P36" s="127"/>
      <c r="Q36" s="127"/>
    </row>
    <row r="37" spans="1:17" s="17" customFormat="1" ht="20.100000000000001" customHeight="1" x14ac:dyDescent="0.25">
      <c r="A37" s="127"/>
      <c r="B37" s="127"/>
      <c r="C37" s="150" t="s">
        <v>5</v>
      </c>
      <c r="D37" s="142">
        <f>+J37/1000000000</f>
        <v>0</v>
      </c>
      <c r="E37" s="142">
        <f t="shared" si="7"/>
        <v>0</v>
      </c>
      <c r="F37" s="127"/>
      <c r="G37" s="166" t="s">
        <v>5</v>
      </c>
      <c r="H37" s="163">
        <v>0.34100000000000003</v>
      </c>
      <c r="I37" s="163" t="s">
        <v>61</v>
      </c>
      <c r="J37" s="167">
        <f t="shared" si="5"/>
        <v>0</v>
      </c>
      <c r="K37" s="168" t="s">
        <v>91</v>
      </c>
      <c r="L37" s="163">
        <v>0.05</v>
      </c>
      <c r="M37" s="163" t="s">
        <v>99</v>
      </c>
      <c r="N37" s="164">
        <f t="shared" si="8"/>
        <v>0</v>
      </c>
      <c r="O37" s="165" t="s">
        <v>101</v>
      </c>
      <c r="P37" s="127"/>
      <c r="Q37" s="127"/>
    </row>
    <row r="38" spans="1:17" s="122" customFormat="1" ht="20.100000000000001" customHeight="1" x14ac:dyDescent="0.2">
      <c r="A38" s="175"/>
      <c r="B38" s="175"/>
      <c r="C38" s="150" t="s">
        <v>11</v>
      </c>
      <c r="D38" s="246" t="s">
        <v>25</v>
      </c>
      <c r="E38" s="246" t="str">
        <f t="shared" si="4"/>
        <v>ND</v>
      </c>
      <c r="F38" s="175"/>
      <c r="G38" s="166" t="s">
        <v>11</v>
      </c>
      <c r="H38" s="169" t="s">
        <v>25</v>
      </c>
      <c r="I38" s="169" t="s">
        <v>25</v>
      </c>
      <c r="J38" s="170" t="s">
        <v>25</v>
      </c>
      <c r="K38" s="169" t="s">
        <v>25</v>
      </c>
      <c r="L38" s="169" t="s">
        <v>25</v>
      </c>
      <c r="M38" s="169" t="s">
        <v>25</v>
      </c>
      <c r="N38" s="170" t="s">
        <v>25</v>
      </c>
      <c r="O38" s="171" t="s">
        <v>25</v>
      </c>
      <c r="P38" s="175"/>
      <c r="Q38" s="175"/>
    </row>
    <row r="39" spans="1:17" s="122" customFormat="1" ht="20.100000000000001" customHeight="1" x14ac:dyDescent="0.2">
      <c r="A39" s="175"/>
      <c r="B39" s="175"/>
      <c r="C39" s="150" t="s">
        <v>10</v>
      </c>
      <c r="D39" s="142">
        <f>+J39/1000000000000</f>
        <v>0</v>
      </c>
      <c r="E39" s="142">
        <f>+N39/1000000000000</f>
        <v>0</v>
      </c>
      <c r="F39" s="175"/>
      <c r="G39" s="166" t="s">
        <v>10</v>
      </c>
      <c r="H39" s="163">
        <v>2.5</v>
      </c>
      <c r="I39" s="163" t="s">
        <v>12</v>
      </c>
      <c r="J39" s="167">
        <f t="shared" si="5"/>
        <v>0</v>
      </c>
      <c r="K39" s="168" t="s">
        <v>109</v>
      </c>
      <c r="L39" s="163">
        <v>1.6</v>
      </c>
      <c r="M39" s="163" t="s">
        <v>102</v>
      </c>
      <c r="N39" s="164">
        <f t="shared" si="8"/>
        <v>0</v>
      </c>
      <c r="O39" s="165" t="s">
        <v>108</v>
      </c>
      <c r="P39" s="175"/>
      <c r="Q39" s="175"/>
    </row>
    <row r="40" spans="1:17" s="122" customFormat="1" ht="20.100000000000001" customHeight="1" x14ac:dyDescent="0.2">
      <c r="A40" s="175"/>
      <c r="B40" s="175"/>
      <c r="C40" s="150" t="s">
        <v>9</v>
      </c>
      <c r="D40" s="246" t="s">
        <v>25</v>
      </c>
      <c r="E40" s="246" t="str">
        <f t="shared" si="4"/>
        <v>ND</v>
      </c>
      <c r="F40" s="175"/>
      <c r="G40" s="166" t="s">
        <v>9</v>
      </c>
      <c r="H40" s="169" t="s">
        <v>25</v>
      </c>
      <c r="I40" s="169" t="s">
        <v>25</v>
      </c>
      <c r="J40" s="170" t="s">
        <v>25</v>
      </c>
      <c r="K40" s="169" t="s">
        <v>25</v>
      </c>
      <c r="L40" s="169" t="s">
        <v>25</v>
      </c>
      <c r="M40" s="169" t="s">
        <v>25</v>
      </c>
      <c r="N40" s="170" t="s">
        <v>25</v>
      </c>
      <c r="O40" s="171" t="s">
        <v>25</v>
      </c>
      <c r="P40" s="175"/>
      <c r="Q40" s="175"/>
    </row>
    <row r="41" spans="1:17" s="122" customFormat="1" ht="20.100000000000001" customHeight="1" x14ac:dyDescent="0.2">
      <c r="M41" s="123"/>
      <c r="N41" s="124"/>
      <c r="O41" s="125"/>
      <c r="P41" s="125"/>
    </row>
    <row r="42" spans="1:17" s="122" customFormat="1" ht="20.100000000000001" customHeight="1" x14ac:dyDescent="0.2">
      <c r="O42" s="125"/>
      <c r="P42" s="125"/>
    </row>
    <row r="43" spans="1:17" s="122" customFormat="1" ht="20.100000000000001" customHeight="1" x14ac:dyDescent="0.2">
      <c r="G43" s="126"/>
    </row>
    <row r="44" spans="1:17" s="122" customFormat="1" ht="20.100000000000001" customHeight="1" x14ac:dyDescent="0.2">
      <c r="G44" s="126"/>
    </row>
    <row r="45" spans="1:17" s="122" customFormat="1" ht="20.100000000000001" customHeight="1" x14ac:dyDescent="0.2">
      <c r="G45" s="34"/>
    </row>
    <row r="46" spans="1:17" s="122" customFormat="1" ht="20.100000000000001" customHeight="1" x14ac:dyDescent="0.2"/>
    <row r="47" spans="1:17" s="122" customFormat="1" ht="20.100000000000001" customHeight="1" x14ac:dyDescent="0.2"/>
    <row r="48" spans="1:17" s="122" customFormat="1" ht="20.100000000000001" customHeight="1" x14ac:dyDescent="0.2"/>
    <row r="49" spans="4:9" s="122" customFormat="1" ht="20.100000000000001" customHeight="1" x14ac:dyDescent="0.2"/>
    <row r="50" spans="4:9" s="122" customFormat="1" ht="20.100000000000001" customHeight="1" x14ac:dyDescent="0.2"/>
    <row r="51" spans="4:9" s="122" customFormat="1" ht="20.100000000000001" customHeight="1" x14ac:dyDescent="0.2"/>
    <row r="52" spans="4:9" s="122" customFormat="1" ht="20.100000000000001" customHeight="1" x14ac:dyDescent="0.2"/>
    <row r="53" spans="4:9" s="122" customFormat="1" ht="20.100000000000001" customHeight="1" x14ac:dyDescent="0.2"/>
    <row r="54" spans="4:9" s="122" customFormat="1" ht="20.100000000000001" customHeight="1" x14ac:dyDescent="0.2"/>
    <row r="55" spans="4:9" s="122" customFormat="1" ht="20.100000000000001" customHeight="1" x14ac:dyDescent="0.2"/>
    <row r="56" spans="4:9" s="122" customFormat="1" ht="20.100000000000001" customHeight="1" x14ac:dyDescent="0.2"/>
    <row r="57" spans="4:9" s="17" customFormat="1" ht="20.100000000000001" customHeight="1" x14ac:dyDescent="0.25">
      <c r="D57" s="113"/>
      <c r="E57" s="113"/>
      <c r="F57" s="113"/>
      <c r="G57" s="113"/>
      <c r="H57" s="113"/>
      <c r="I57" s="113"/>
    </row>
    <row r="58" spans="4:9" s="17" customFormat="1" ht="20.100000000000001" customHeight="1" x14ac:dyDescent="0.25">
      <c r="D58" s="113"/>
      <c r="E58" s="113"/>
      <c r="F58" s="113"/>
      <c r="G58" s="113"/>
      <c r="H58" s="113"/>
      <c r="I58" s="113"/>
    </row>
    <row r="59" spans="4:9" s="17" customFormat="1" ht="20.100000000000001" customHeight="1" x14ac:dyDescent="0.25">
      <c r="D59" s="113"/>
      <c r="E59" s="113"/>
      <c r="F59" s="113"/>
      <c r="G59" s="113"/>
      <c r="H59" s="113"/>
      <c r="I59" s="113"/>
    </row>
    <row r="60" spans="4:9" s="17" customFormat="1" ht="20.100000000000001" customHeight="1" x14ac:dyDescent="0.25">
      <c r="D60" s="113"/>
      <c r="E60" s="113"/>
      <c r="F60" s="113"/>
      <c r="G60" s="113"/>
      <c r="H60" s="113"/>
      <c r="I60" s="113"/>
    </row>
    <row r="61" spans="4:9" s="17" customFormat="1" ht="20.100000000000001" customHeight="1" x14ac:dyDescent="0.25">
      <c r="D61" s="113"/>
      <c r="E61" s="113"/>
      <c r="F61" s="113"/>
      <c r="G61" s="113"/>
      <c r="H61" s="113"/>
      <c r="I61" s="113"/>
    </row>
    <row r="62" spans="4:9" s="17" customFormat="1" ht="20.100000000000001" customHeight="1" x14ac:dyDescent="0.25">
      <c r="D62" s="113"/>
      <c r="E62" s="113"/>
      <c r="F62" s="113"/>
      <c r="G62" s="113"/>
      <c r="H62" s="113"/>
      <c r="I62" s="113"/>
    </row>
    <row r="63" spans="4:9" s="17" customFormat="1" ht="20.100000000000001" customHeight="1" x14ac:dyDescent="0.25">
      <c r="D63" s="113"/>
      <c r="E63" s="113"/>
      <c r="F63" s="113"/>
      <c r="G63" s="113"/>
      <c r="H63" s="113"/>
      <c r="I63" s="113"/>
    </row>
    <row r="64" spans="4:9" s="17" customFormat="1" ht="20.100000000000001" customHeight="1" x14ac:dyDescent="0.25">
      <c r="D64" s="113"/>
      <c r="E64" s="113"/>
      <c r="F64" s="113"/>
      <c r="G64" s="113"/>
      <c r="H64" s="113"/>
      <c r="I64" s="113"/>
    </row>
    <row r="65" spans="4:9" s="17" customFormat="1" ht="20.100000000000001" customHeight="1" x14ac:dyDescent="0.25">
      <c r="D65" s="113"/>
      <c r="E65" s="113"/>
      <c r="F65" s="113"/>
      <c r="G65" s="113"/>
      <c r="H65" s="113"/>
      <c r="I65" s="113"/>
    </row>
    <row r="66" spans="4:9" s="17" customFormat="1" ht="20.100000000000001" customHeight="1" x14ac:dyDescent="0.25">
      <c r="D66" s="113"/>
      <c r="E66" s="113"/>
      <c r="F66" s="113"/>
      <c r="G66" s="113"/>
      <c r="H66" s="113"/>
      <c r="I66" s="113"/>
    </row>
    <row r="67" spans="4:9" s="17" customFormat="1" ht="20.100000000000001" customHeight="1" x14ac:dyDescent="0.25">
      <c r="D67" s="113"/>
      <c r="E67" s="113"/>
      <c r="F67" s="113"/>
      <c r="G67" s="113"/>
      <c r="H67" s="113"/>
      <c r="I67" s="113"/>
    </row>
    <row r="68" spans="4:9" s="17" customFormat="1" ht="20.100000000000001" customHeight="1" x14ac:dyDescent="0.25">
      <c r="D68" s="113"/>
      <c r="E68" s="113"/>
      <c r="F68" s="113"/>
      <c r="G68" s="113"/>
      <c r="H68" s="113"/>
      <c r="I68" s="113"/>
    </row>
    <row r="69" spans="4:9" s="17" customFormat="1" ht="20.100000000000001" customHeight="1" x14ac:dyDescent="0.25">
      <c r="D69" s="113"/>
      <c r="E69" s="113"/>
      <c r="F69" s="113"/>
      <c r="G69" s="113"/>
      <c r="H69" s="113"/>
      <c r="I69" s="113"/>
    </row>
    <row r="70" spans="4:9" s="17" customFormat="1" ht="20.100000000000001" customHeight="1" x14ac:dyDescent="0.25">
      <c r="D70" s="113"/>
      <c r="E70" s="113"/>
      <c r="F70" s="113"/>
      <c r="G70" s="113"/>
      <c r="H70" s="113"/>
      <c r="I70" s="113"/>
    </row>
    <row r="71" spans="4:9" s="17" customFormat="1" ht="20.100000000000001" customHeight="1" x14ac:dyDescent="0.25">
      <c r="D71" s="113"/>
      <c r="E71" s="113"/>
      <c r="F71" s="113"/>
      <c r="G71" s="113"/>
      <c r="H71" s="113"/>
      <c r="I71" s="113"/>
    </row>
    <row r="72" spans="4:9" s="17" customFormat="1" x14ac:dyDescent="0.25">
      <c r="D72" s="113"/>
      <c r="E72" s="113"/>
      <c r="F72" s="113"/>
      <c r="G72" s="113"/>
      <c r="H72" s="113"/>
      <c r="I72" s="113"/>
    </row>
    <row r="73" spans="4:9" s="17" customFormat="1" x14ac:dyDescent="0.25">
      <c r="D73" s="113"/>
      <c r="E73" s="113"/>
      <c r="F73" s="113"/>
      <c r="G73" s="113"/>
      <c r="H73" s="113"/>
      <c r="I73" s="113"/>
    </row>
    <row r="74" spans="4:9" s="17" customFormat="1" x14ac:dyDescent="0.25">
      <c r="D74" s="113"/>
      <c r="E74" s="113"/>
      <c r="F74" s="113"/>
      <c r="G74" s="113"/>
      <c r="H74" s="113"/>
      <c r="I74" s="113"/>
    </row>
    <row r="75" spans="4:9" s="17" customFormat="1" x14ac:dyDescent="0.25">
      <c r="D75" s="113"/>
      <c r="E75" s="113"/>
      <c r="F75" s="113"/>
      <c r="G75" s="113"/>
      <c r="H75" s="113"/>
      <c r="I75" s="113"/>
    </row>
    <row r="76" spans="4:9" s="17" customFormat="1" x14ac:dyDescent="0.25">
      <c r="D76" s="113"/>
      <c r="E76" s="113"/>
      <c r="F76" s="113"/>
      <c r="G76" s="113"/>
      <c r="H76" s="113"/>
      <c r="I76" s="113"/>
    </row>
    <row r="77" spans="4:9" s="17" customFormat="1" x14ac:dyDescent="0.25">
      <c r="D77" s="113"/>
      <c r="E77" s="113"/>
      <c r="F77" s="113"/>
      <c r="G77" s="113"/>
      <c r="H77" s="113"/>
      <c r="I77" s="113"/>
    </row>
    <row r="78" spans="4:9" s="17" customFormat="1" x14ac:dyDescent="0.25">
      <c r="D78" s="113"/>
      <c r="E78" s="113"/>
      <c r="F78" s="113"/>
      <c r="G78" s="113"/>
      <c r="H78" s="113"/>
      <c r="I78" s="113"/>
    </row>
    <row r="79" spans="4:9" s="17" customFormat="1" x14ac:dyDescent="0.25">
      <c r="D79" s="113"/>
      <c r="E79" s="113"/>
      <c r="F79" s="113"/>
      <c r="G79" s="113"/>
      <c r="H79" s="113"/>
      <c r="I79" s="113"/>
    </row>
    <row r="80" spans="4:9" s="17" customFormat="1" x14ac:dyDescent="0.25">
      <c r="D80" s="113"/>
      <c r="E80" s="113"/>
      <c r="F80" s="113"/>
      <c r="G80" s="113"/>
      <c r="H80" s="113"/>
      <c r="I80" s="113"/>
    </row>
    <row r="81" spans="4:9" s="17" customFormat="1" x14ac:dyDescent="0.25">
      <c r="D81" s="113"/>
      <c r="E81" s="113"/>
      <c r="F81" s="113"/>
      <c r="G81" s="113"/>
      <c r="H81" s="113"/>
      <c r="I81" s="113"/>
    </row>
    <row r="82" spans="4:9" s="17" customFormat="1" x14ac:dyDescent="0.25">
      <c r="D82" s="113"/>
      <c r="E82" s="113"/>
      <c r="F82" s="113"/>
      <c r="G82" s="113"/>
      <c r="H82" s="113"/>
      <c r="I82" s="113"/>
    </row>
    <row r="83" spans="4:9" s="17" customFormat="1" x14ac:dyDescent="0.25">
      <c r="D83" s="113"/>
      <c r="E83" s="113"/>
      <c r="F83" s="113"/>
      <c r="G83" s="113"/>
      <c r="H83" s="113"/>
      <c r="I83" s="113"/>
    </row>
    <row r="84" spans="4:9" s="17" customFormat="1" x14ac:dyDescent="0.25">
      <c r="D84" s="113"/>
      <c r="E84" s="113"/>
      <c r="F84" s="113"/>
      <c r="G84" s="113"/>
      <c r="H84" s="113"/>
      <c r="I84" s="113"/>
    </row>
    <row r="85" spans="4:9" s="17" customFormat="1" x14ac:dyDescent="0.25">
      <c r="D85" s="113"/>
      <c r="E85" s="113"/>
      <c r="F85" s="113"/>
      <c r="G85" s="113"/>
      <c r="H85" s="113"/>
      <c r="I85" s="113"/>
    </row>
    <row r="86" spans="4:9" s="17" customFormat="1" x14ac:dyDescent="0.25">
      <c r="D86" s="113"/>
      <c r="E86" s="113"/>
      <c r="F86" s="113"/>
      <c r="G86" s="113"/>
      <c r="H86" s="113"/>
      <c r="I86" s="113"/>
    </row>
    <row r="87" spans="4:9" s="17" customFormat="1" x14ac:dyDescent="0.25">
      <c r="D87" s="113"/>
      <c r="E87" s="113"/>
      <c r="F87" s="113"/>
      <c r="G87" s="113"/>
      <c r="H87" s="113"/>
      <c r="I87" s="113"/>
    </row>
    <row r="88" spans="4:9" s="17" customFormat="1" x14ac:dyDescent="0.25">
      <c r="D88" s="113"/>
      <c r="E88" s="113"/>
      <c r="F88" s="113"/>
      <c r="G88" s="113"/>
      <c r="H88" s="113"/>
      <c r="I88" s="113"/>
    </row>
    <row r="89" spans="4:9" s="17" customFormat="1" x14ac:dyDescent="0.25">
      <c r="D89" s="113"/>
      <c r="E89" s="113"/>
      <c r="F89" s="113"/>
      <c r="G89" s="113"/>
      <c r="H89" s="113"/>
      <c r="I89" s="113"/>
    </row>
    <row r="90" spans="4:9" s="17" customFormat="1" x14ac:dyDescent="0.25">
      <c r="D90" s="113"/>
      <c r="E90" s="113"/>
      <c r="F90" s="113"/>
      <c r="G90" s="113"/>
      <c r="H90" s="113"/>
      <c r="I90" s="113"/>
    </row>
    <row r="91" spans="4:9" s="17" customFormat="1" x14ac:dyDescent="0.25">
      <c r="D91" s="113"/>
      <c r="E91" s="113"/>
      <c r="F91" s="113"/>
      <c r="G91" s="113"/>
      <c r="H91" s="113"/>
      <c r="I91" s="113"/>
    </row>
    <row r="92" spans="4:9" s="17" customFormat="1" x14ac:dyDescent="0.25">
      <c r="D92" s="113"/>
      <c r="E92" s="113"/>
      <c r="F92" s="113"/>
      <c r="G92" s="113"/>
      <c r="H92" s="113"/>
      <c r="I92" s="113"/>
    </row>
    <row r="93" spans="4:9" s="17" customFormat="1" x14ac:dyDescent="0.25">
      <c r="D93" s="113"/>
      <c r="E93" s="113"/>
      <c r="F93" s="113"/>
      <c r="G93" s="113"/>
      <c r="H93" s="113"/>
      <c r="I93" s="113"/>
    </row>
    <row r="94" spans="4:9" s="17" customFormat="1" x14ac:dyDescent="0.25">
      <c r="D94" s="113"/>
      <c r="E94" s="113"/>
      <c r="F94" s="113"/>
      <c r="G94" s="113"/>
      <c r="H94" s="113"/>
      <c r="I94" s="113"/>
    </row>
    <row r="95" spans="4:9" s="17" customFormat="1" x14ac:dyDescent="0.25">
      <c r="D95" s="113"/>
      <c r="E95" s="113"/>
      <c r="F95" s="113"/>
      <c r="G95" s="113"/>
      <c r="H95" s="113"/>
      <c r="I95" s="113"/>
    </row>
    <row r="96" spans="4:9" s="17" customFormat="1" x14ac:dyDescent="0.25">
      <c r="D96" s="113"/>
      <c r="E96" s="113"/>
      <c r="F96" s="113"/>
      <c r="G96" s="113"/>
      <c r="H96" s="113"/>
      <c r="I96" s="113"/>
    </row>
    <row r="97" spans="4:9" s="17" customFormat="1" x14ac:dyDescent="0.25">
      <c r="D97" s="113"/>
      <c r="E97" s="113"/>
      <c r="F97" s="113"/>
      <c r="G97" s="113"/>
      <c r="H97" s="113"/>
      <c r="I97" s="113"/>
    </row>
    <row r="98" spans="4:9" s="17" customFormat="1" x14ac:dyDescent="0.25">
      <c r="D98" s="113"/>
      <c r="E98" s="113"/>
      <c r="F98" s="113"/>
      <c r="G98" s="113"/>
      <c r="H98" s="113"/>
      <c r="I98" s="113"/>
    </row>
    <row r="99" spans="4:9" s="17" customFormat="1" x14ac:dyDescent="0.25">
      <c r="D99" s="113"/>
      <c r="E99" s="113"/>
      <c r="F99" s="113"/>
      <c r="G99" s="113"/>
      <c r="H99" s="113"/>
      <c r="I99" s="113"/>
    </row>
    <row r="100" spans="4:9" s="17" customFormat="1" x14ac:dyDescent="0.25">
      <c r="D100" s="113"/>
      <c r="E100" s="113"/>
      <c r="F100" s="113"/>
      <c r="G100" s="113"/>
      <c r="H100" s="113"/>
      <c r="I100" s="113"/>
    </row>
    <row r="101" spans="4:9" s="17" customFormat="1" x14ac:dyDescent="0.25">
      <c r="D101" s="113"/>
      <c r="E101" s="113"/>
      <c r="F101" s="113"/>
      <c r="G101" s="113"/>
      <c r="H101" s="113"/>
      <c r="I101" s="113"/>
    </row>
    <row r="102" spans="4:9" s="17" customFormat="1" x14ac:dyDescent="0.25">
      <c r="D102" s="113"/>
      <c r="E102" s="113"/>
      <c r="F102" s="113"/>
      <c r="G102" s="113"/>
      <c r="H102" s="113"/>
      <c r="I102" s="113"/>
    </row>
    <row r="103" spans="4:9" s="17" customFormat="1" x14ac:dyDescent="0.25">
      <c r="D103" s="113"/>
      <c r="E103" s="113"/>
      <c r="F103" s="113"/>
      <c r="G103" s="113"/>
      <c r="H103" s="113"/>
      <c r="I103" s="113"/>
    </row>
    <row r="104" spans="4:9" s="17" customFormat="1" x14ac:dyDescent="0.25">
      <c r="D104" s="113"/>
      <c r="E104" s="113"/>
      <c r="F104" s="113"/>
      <c r="G104" s="113"/>
      <c r="H104" s="113"/>
      <c r="I104" s="113"/>
    </row>
    <row r="105" spans="4:9" s="17" customFormat="1" x14ac:dyDescent="0.25">
      <c r="D105" s="113"/>
      <c r="E105" s="113"/>
      <c r="F105" s="113"/>
      <c r="G105" s="113"/>
      <c r="H105" s="113"/>
      <c r="I105" s="113"/>
    </row>
    <row r="106" spans="4:9" s="17" customFormat="1" x14ac:dyDescent="0.25">
      <c r="D106" s="113"/>
      <c r="E106" s="113"/>
      <c r="F106" s="113"/>
      <c r="G106" s="113"/>
      <c r="H106" s="113"/>
      <c r="I106" s="113"/>
    </row>
    <row r="107" spans="4:9" s="17" customFormat="1" x14ac:dyDescent="0.25">
      <c r="D107" s="113"/>
      <c r="E107" s="113"/>
      <c r="F107" s="113"/>
      <c r="G107" s="113"/>
      <c r="H107" s="113"/>
      <c r="I107" s="113"/>
    </row>
    <row r="108" spans="4:9" s="17" customFormat="1" x14ac:dyDescent="0.25">
      <c r="D108" s="113"/>
      <c r="E108" s="113"/>
      <c r="F108" s="113"/>
      <c r="G108" s="113"/>
      <c r="H108" s="113"/>
      <c r="I108" s="113"/>
    </row>
    <row r="109" spans="4:9" s="17" customFormat="1" x14ac:dyDescent="0.25">
      <c r="D109" s="113"/>
      <c r="E109" s="113"/>
      <c r="F109" s="113"/>
      <c r="G109" s="113"/>
      <c r="H109" s="113"/>
      <c r="I109" s="113"/>
    </row>
    <row r="110" spans="4:9" s="17" customFormat="1" x14ac:dyDescent="0.25">
      <c r="D110" s="113"/>
      <c r="E110" s="113"/>
      <c r="F110" s="113"/>
      <c r="G110" s="113"/>
      <c r="H110" s="113"/>
      <c r="I110" s="113"/>
    </row>
    <row r="111" spans="4:9" s="17" customFormat="1" x14ac:dyDescent="0.25">
      <c r="D111" s="113"/>
      <c r="E111" s="113"/>
      <c r="F111" s="113"/>
      <c r="G111" s="113"/>
      <c r="H111" s="113"/>
      <c r="I111" s="113"/>
    </row>
    <row r="112" spans="4:9" s="17" customFormat="1" x14ac:dyDescent="0.25">
      <c r="D112" s="113"/>
      <c r="E112" s="113"/>
      <c r="F112" s="113"/>
      <c r="G112" s="113"/>
      <c r="H112" s="113"/>
      <c r="I112" s="113"/>
    </row>
    <row r="113" spans="4:9" s="17" customFormat="1" x14ac:dyDescent="0.25">
      <c r="D113" s="113"/>
      <c r="E113" s="113"/>
      <c r="F113" s="113"/>
      <c r="G113" s="113"/>
      <c r="H113" s="113"/>
      <c r="I113" s="113"/>
    </row>
    <row r="114" spans="4:9" s="17" customFormat="1" x14ac:dyDescent="0.25">
      <c r="D114" s="113"/>
      <c r="E114" s="113"/>
      <c r="F114" s="113"/>
      <c r="G114" s="113"/>
      <c r="H114" s="113"/>
      <c r="I114" s="113"/>
    </row>
    <row r="115" spans="4:9" s="17" customFormat="1" x14ac:dyDescent="0.25">
      <c r="D115" s="113"/>
      <c r="E115" s="113"/>
      <c r="F115" s="113"/>
      <c r="G115" s="113"/>
      <c r="H115" s="113"/>
      <c r="I115" s="113"/>
    </row>
    <row r="116" spans="4:9" s="17" customFormat="1" x14ac:dyDescent="0.25">
      <c r="D116" s="113"/>
      <c r="E116" s="113"/>
      <c r="F116" s="113"/>
      <c r="G116" s="113"/>
      <c r="H116" s="113"/>
      <c r="I116" s="113"/>
    </row>
    <row r="117" spans="4:9" s="17" customFormat="1" x14ac:dyDescent="0.25">
      <c r="D117" s="113"/>
      <c r="E117" s="113"/>
      <c r="F117" s="113"/>
      <c r="G117" s="113"/>
      <c r="H117" s="113"/>
      <c r="I117" s="113"/>
    </row>
    <row r="118" spans="4:9" s="17" customFormat="1" x14ac:dyDescent="0.25">
      <c r="D118" s="113"/>
      <c r="E118" s="113"/>
      <c r="F118" s="113"/>
      <c r="G118" s="113"/>
      <c r="H118" s="113"/>
      <c r="I118" s="113"/>
    </row>
    <row r="119" spans="4:9" s="17" customFormat="1" x14ac:dyDescent="0.25">
      <c r="D119" s="113"/>
      <c r="E119" s="113"/>
      <c r="F119" s="113"/>
      <c r="G119" s="113"/>
      <c r="H119" s="113"/>
      <c r="I119" s="113"/>
    </row>
    <row r="120" spans="4:9" s="17" customFormat="1" x14ac:dyDescent="0.25">
      <c r="D120" s="113"/>
      <c r="E120" s="113"/>
      <c r="F120" s="113"/>
      <c r="G120" s="113"/>
      <c r="H120" s="113"/>
      <c r="I120" s="113"/>
    </row>
    <row r="121" spans="4:9" s="17" customFormat="1" x14ac:dyDescent="0.25">
      <c r="D121" s="113"/>
      <c r="E121" s="113"/>
      <c r="F121" s="113"/>
      <c r="G121" s="113"/>
      <c r="H121" s="113"/>
      <c r="I121" s="113"/>
    </row>
    <row r="122" spans="4:9" s="17" customFormat="1" x14ac:dyDescent="0.25">
      <c r="D122" s="113"/>
      <c r="E122" s="113"/>
      <c r="F122" s="113"/>
      <c r="G122" s="113"/>
      <c r="H122" s="113"/>
      <c r="I122" s="113"/>
    </row>
    <row r="123" spans="4:9" s="17" customFormat="1" x14ac:dyDescent="0.25">
      <c r="D123" s="113"/>
      <c r="E123" s="113"/>
      <c r="F123" s="113"/>
      <c r="G123" s="113"/>
      <c r="H123" s="113"/>
      <c r="I123" s="113"/>
    </row>
    <row r="124" spans="4:9" s="17" customFormat="1" x14ac:dyDescent="0.25">
      <c r="D124" s="113"/>
      <c r="E124" s="113"/>
      <c r="F124" s="113"/>
      <c r="G124" s="113"/>
      <c r="H124" s="113"/>
      <c r="I124" s="113"/>
    </row>
    <row r="125" spans="4:9" s="17" customFormat="1" x14ac:dyDescent="0.25">
      <c r="D125" s="113"/>
      <c r="E125" s="113"/>
      <c r="F125" s="113"/>
      <c r="G125" s="113"/>
      <c r="H125" s="113"/>
      <c r="I125" s="113"/>
    </row>
    <row r="126" spans="4:9" s="17" customFormat="1" x14ac:dyDescent="0.25">
      <c r="D126" s="113"/>
      <c r="E126" s="113"/>
      <c r="F126" s="113"/>
      <c r="G126" s="113"/>
      <c r="H126" s="113"/>
      <c r="I126" s="113"/>
    </row>
    <row r="127" spans="4:9" s="17" customFormat="1" x14ac:dyDescent="0.25">
      <c r="D127" s="113"/>
      <c r="E127" s="113"/>
      <c r="F127" s="113"/>
      <c r="G127" s="113"/>
      <c r="H127" s="113"/>
      <c r="I127" s="113"/>
    </row>
    <row r="128" spans="4:9" s="17" customFormat="1" x14ac:dyDescent="0.25">
      <c r="D128" s="113"/>
      <c r="E128" s="113"/>
      <c r="F128" s="113"/>
      <c r="G128" s="113"/>
      <c r="H128" s="113"/>
      <c r="I128" s="113"/>
    </row>
    <row r="129" spans="4:9" s="17" customFormat="1" x14ac:dyDescent="0.25">
      <c r="D129" s="113"/>
      <c r="E129" s="113"/>
      <c r="F129" s="113"/>
      <c r="G129" s="113"/>
      <c r="H129" s="113"/>
      <c r="I129" s="113"/>
    </row>
    <row r="130" spans="4:9" s="17" customFormat="1" x14ac:dyDescent="0.25">
      <c r="D130" s="113"/>
      <c r="E130" s="113"/>
      <c r="F130" s="113"/>
      <c r="G130" s="113"/>
      <c r="H130" s="113"/>
      <c r="I130" s="113"/>
    </row>
    <row r="131" spans="4:9" s="17" customFormat="1" x14ac:dyDescent="0.25">
      <c r="D131" s="113"/>
      <c r="E131" s="113"/>
      <c r="F131" s="113"/>
      <c r="G131" s="113"/>
      <c r="H131" s="113"/>
      <c r="I131" s="113"/>
    </row>
    <row r="132" spans="4:9" s="17" customFormat="1" x14ac:dyDescent="0.25">
      <c r="D132" s="113"/>
      <c r="E132" s="113"/>
      <c r="F132" s="113"/>
      <c r="G132" s="113"/>
      <c r="H132" s="113"/>
      <c r="I132" s="113"/>
    </row>
    <row r="133" spans="4:9" s="17" customFormat="1" x14ac:dyDescent="0.25">
      <c r="D133" s="113"/>
      <c r="E133" s="113"/>
      <c r="F133" s="113"/>
      <c r="G133" s="113"/>
      <c r="H133" s="113"/>
      <c r="I133" s="113"/>
    </row>
    <row r="134" spans="4:9" s="17" customFormat="1" x14ac:dyDescent="0.25">
      <c r="D134" s="113"/>
      <c r="E134" s="113"/>
      <c r="F134" s="113"/>
      <c r="G134" s="113"/>
      <c r="H134" s="113"/>
      <c r="I134" s="113"/>
    </row>
    <row r="135" spans="4:9" s="17" customFormat="1" x14ac:dyDescent="0.25">
      <c r="D135" s="113"/>
      <c r="E135" s="113"/>
      <c r="F135" s="113"/>
      <c r="G135" s="113"/>
      <c r="H135" s="113"/>
      <c r="I135" s="113"/>
    </row>
    <row r="136" spans="4:9" s="17" customFormat="1" x14ac:dyDescent="0.25">
      <c r="D136" s="113"/>
      <c r="E136" s="113"/>
      <c r="F136" s="113"/>
      <c r="G136" s="113"/>
      <c r="H136" s="113"/>
      <c r="I136" s="113"/>
    </row>
    <row r="137" spans="4:9" s="17" customFormat="1" x14ac:dyDescent="0.25">
      <c r="D137" s="113"/>
      <c r="E137" s="113"/>
      <c r="F137" s="113"/>
      <c r="G137" s="113"/>
      <c r="H137" s="113"/>
      <c r="I137" s="113"/>
    </row>
    <row r="138" spans="4:9" s="17" customFormat="1" x14ac:dyDescent="0.25">
      <c r="D138" s="113"/>
      <c r="E138" s="113"/>
      <c r="F138" s="113"/>
      <c r="G138" s="113"/>
      <c r="H138" s="113"/>
      <c r="I138" s="113"/>
    </row>
    <row r="139" spans="4:9" s="17" customFormat="1" x14ac:dyDescent="0.25">
      <c r="D139" s="113"/>
      <c r="E139" s="113"/>
      <c r="F139" s="113"/>
      <c r="G139" s="113"/>
      <c r="H139" s="113"/>
      <c r="I139" s="113"/>
    </row>
    <row r="140" spans="4:9" s="17" customFormat="1" x14ac:dyDescent="0.25">
      <c r="D140" s="113"/>
      <c r="E140" s="113"/>
      <c r="F140" s="113"/>
      <c r="G140" s="113"/>
      <c r="H140" s="113"/>
      <c r="I140" s="113"/>
    </row>
    <row r="141" spans="4:9" s="17" customFormat="1" x14ac:dyDescent="0.25">
      <c r="D141" s="113"/>
      <c r="E141" s="113"/>
      <c r="F141" s="113"/>
      <c r="G141" s="113"/>
      <c r="H141" s="113"/>
      <c r="I141" s="113"/>
    </row>
    <row r="142" spans="4:9" s="17" customFormat="1" x14ac:dyDescent="0.25">
      <c r="D142" s="113"/>
      <c r="E142" s="113"/>
      <c r="F142" s="113"/>
      <c r="G142" s="113"/>
      <c r="H142" s="113"/>
      <c r="I142" s="113"/>
    </row>
    <row r="143" spans="4:9" s="17" customFormat="1" x14ac:dyDescent="0.25">
      <c r="D143" s="113"/>
      <c r="E143" s="113"/>
      <c r="F143" s="113"/>
      <c r="G143" s="113"/>
      <c r="H143" s="113"/>
      <c r="I143" s="113"/>
    </row>
    <row r="144" spans="4:9" s="17" customFormat="1" x14ac:dyDescent="0.25">
      <c r="D144" s="113"/>
      <c r="E144" s="113"/>
      <c r="F144" s="113"/>
      <c r="G144" s="113"/>
      <c r="H144" s="113"/>
      <c r="I144" s="113"/>
    </row>
  </sheetData>
  <sheetProtection formatCells="0" formatColumns="0" formatRows="0" insertColumns="0" insertRows="0" insertHyperlinks="0" deleteColumns="0" deleteRows="0" sort="0" autoFilter="0" pivotTables="0"/>
  <mergeCells count="25">
    <mergeCell ref="A1:H3"/>
    <mergeCell ref="J5:M6"/>
    <mergeCell ref="B13:C14"/>
    <mergeCell ref="F13:G14"/>
    <mergeCell ref="B5:D6"/>
    <mergeCell ref="C7:I7"/>
    <mergeCell ref="M7:M8"/>
    <mergeCell ref="L7:L8"/>
    <mergeCell ref="K7:K8"/>
    <mergeCell ref="E10:I10"/>
    <mergeCell ref="F8:H8"/>
    <mergeCell ref="D15:E15"/>
    <mergeCell ref="N15:N16"/>
    <mergeCell ref="C15:C16"/>
    <mergeCell ref="C8:D9"/>
    <mergeCell ref="C10:D10"/>
    <mergeCell ref="I15:I16"/>
    <mergeCell ref="J15:J16"/>
    <mergeCell ref="O15:O16"/>
    <mergeCell ref="K15:K16"/>
    <mergeCell ref="L15:L16"/>
    <mergeCell ref="M15:M16"/>
    <mergeCell ref="F9:H9"/>
    <mergeCell ref="G15:G16"/>
    <mergeCell ref="H15:H16"/>
  </mergeCells>
  <phoneticPr fontId="20" type="noConversion"/>
  <conditionalFormatting sqref="P7:P9 P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P5" location="Instrucciones!A1" display="Inicio"/>
    <hyperlink ref="P7" location="'Combustibles gaseosos'!A1" display="Gaseoso"/>
    <hyperlink ref="P8" location="'Combustibles líquidos ligeros'!A1" display="Líquidos Ligeros"/>
    <hyperlink ref="P9" location="Biomasa!A1" display="Biomasa"/>
    <hyperlink ref="P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E30 J20 D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</sheetPr>
  <dimension ref="A2:CA73"/>
  <sheetViews>
    <sheetView topLeftCell="A2" workbookViewId="0">
      <selection activeCell="B4" sqref="B4"/>
    </sheetView>
  </sheetViews>
  <sheetFormatPr baseColWidth="10" defaultColWidth="10.88671875" defaultRowHeight="15.75" x14ac:dyDescent="0.25"/>
  <cols>
    <col min="1" max="1" width="4.109375" style="18" customWidth="1"/>
    <col min="2" max="2" width="4" style="18" customWidth="1"/>
    <col min="3" max="4" width="12.109375" style="18" customWidth="1"/>
    <col min="5" max="6" width="12.109375" style="17" customWidth="1"/>
    <col min="7" max="7" width="12.5546875" style="17" customWidth="1"/>
    <col min="8" max="15" width="12.109375" style="17" customWidth="1"/>
    <col min="16" max="16" width="8.5546875" style="17" customWidth="1"/>
    <col min="17" max="17" width="12.109375" style="18" customWidth="1"/>
    <col min="18" max="18" width="7.109375" style="18" customWidth="1"/>
    <col min="19" max="16384" width="10.88671875" style="18"/>
  </cols>
  <sheetData>
    <row r="2" spans="1:79" s="17" customFormat="1" ht="20.100000000000001" customHeight="1" x14ac:dyDescent="0.25">
      <c r="B2" s="335" t="s">
        <v>68</v>
      </c>
      <c r="C2" s="335"/>
      <c r="D2" s="335"/>
      <c r="E2" s="335"/>
      <c r="F2" s="335"/>
      <c r="G2" s="335"/>
      <c r="H2" s="335"/>
    </row>
    <row r="3" spans="1:79" s="17" customFormat="1" ht="20.100000000000001" customHeight="1" x14ac:dyDescent="0.25">
      <c r="B3" s="335"/>
      <c r="C3" s="335"/>
      <c r="D3" s="335"/>
      <c r="E3" s="335"/>
      <c r="F3" s="335"/>
      <c r="G3" s="335"/>
      <c r="H3" s="335"/>
    </row>
    <row r="4" spans="1:79" s="17" customFormat="1" ht="20.100000000000001" customHeight="1" x14ac:dyDescent="0.45">
      <c r="B4" s="114"/>
      <c r="C4" s="114"/>
      <c r="D4" s="114"/>
      <c r="E4" s="114"/>
      <c r="F4" s="114"/>
      <c r="G4" s="114"/>
      <c r="H4" s="114"/>
    </row>
    <row r="5" spans="1:79" s="17" customFormat="1" ht="20.100000000000001" customHeight="1" x14ac:dyDescent="0.25">
      <c r="C5" s="321" t="s">
        <v>141</v>
      </c>
      <c r="D5" s="321"/>
      <c r="E5" s="321"/>
      <c r="F5" s="115"/>
      <c r="G5" s="115"/>
      <c r="H5" s="115"/>
      <c r="I5" s="115"/>
      <c r="J5" s="115"/>
      <c r="K5" s="349" t="s">
        <v>59</v>
      </c>
      <c r="L5" s="349"/>
      <c r="M5" s="349"/>
      <c r="N5" s="176"/>
      <c r="O5" s="176"/>
      <c r="Q5" s="71" t="s">
        <v>56</v>
      </c>
    </row>
    <row r="6" spans="1:79" s="17" customFormat="1" ht="20.100000000000001" customHeight="1" x14ac:dyDescent="0.25">
      <c r="C6" s="321"/>
      <c r="D6" s="321"/>
      <c r="E6" s="321"/>
      <c r="F6" s="115"/>
      <c r="G6" s="115"/>
      <c r="H6" s="115"/>
      <c r="I6" s="115"/>
      <c r="J6" s="115"/>
      <c r="K6" s="349"/>
      <c r="L6" s="349"/>
      <c r="M6" s="349"/>
      <c r="N6" s="176"/>
      <c r="O6" s="176"/>
      <c r="Q6" s="73" t="s">
        <v>18</v>
      </c>
    </row>
    <row r="7" spans="1:79" ht="20.100000000000001" customHeight="1" x14ac:dyDescent="0.25">
      <c r="A7" s="17"/>
      <c r="B7" s="17"/>
      <c r="C7" s="72"/>
      <c r="D7" s="289" t="s">
        <v>29</v>
      </c>
      <c r="E7" s="289"/>
      <c r="F7" s="289"/>
      <c r="G7" s="289"/>
      <c r="H7" s="289"/>
      <c r="I7" s="289"/>
      <c r="J7" s="290"/>
      <c r="K7" s="177"/>
      <c r="L7" s="299" t="s">
        <v>13</v>
      </c>
      <c r="M7" s="299" t="s">
        <v>35</v>
      </c>
      <c r="N7" s="299" t="s">
        <v>52</v>
      </c>
      <c r="O7" s="72"/>
      <c r="Q7" s="74" t="s">
        <v>19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</row>
    <row r="8" spans="1:79" s="17" customFormat="1" ht="20.100000000000001" customHeight="1" x14ac:dyDescent="0.25">
      <c r="C8" s="72"/>
      <c r="D8" s="344" t="s">
        <v>13</v>
      </c>
      <c r="E8" s="345"/>
      <c r="F8" s="75" t="s">
        <v>112</v>
      </c>
      <c r="G8" s="324">
        <v>0</v>
      </c>
      <c r="H8" s="325"/>
      <c r="I8" s="326"/>
      <c r="J8" s="27" t="s">
        <v>49</v>
      </c>
      <c r="K8" s="119"/>
      <c r="L8" s="300"/>
      <c r="M8" s="300"/>
      <c r="N8" s="300"/>
      <c r="O8" s="72"/>
      <c r="Q8" s="74" t="s">
        <v>133</v>
      </c>
    </row>
    <row r="9" spans="1:79" s="17" customFormat="1" ht="20.100000000000001" customHeight="1" x14ac:dyDescent="0.25">
      <c r="C9" s="72"/>
      <c r="D9" s="344"/>
      <c r="E9" s="345"/>
      <c r="F9" s="75" t="s">
        <v>14</v>
      </c>
      <c r="G9" s="324">
        <v>0</v>
      </c>
      <c r="H9" s="325"/>
      <c r="I9" s="326"/>
      <c r="J9" s="27" t="s">
        <v>51</v>
      </c>
      <c r="K9" s="119"/>
      <c r="L9" s="75" t="s">
        <v>148</v>
      </c>
      <c r="M9" s="178">
        <v>43</v>
      </c>
      <c r="N9" s="178">
        <f>830/1000</f>
        <v>0.83</v>
      </c>
      <c r="O9" s="72"/>
      <c r="Q9" s="74" t="s">
        <v>20</v>
      </c>
    </row>
    <row r="10" spans="1:79" s="17" customFormat="1" ht="27.95" customHeight="1" x14ac:dyDescent="0.25">
      <c r="A10" s="127"/>
      <c r="B10" s="127"/>
      <c r="C10" s="128"/>
      <c r="D10" s="342" t="s">
        <v>26</v>
      </c>
      <c r="E10" s="343"/>
      <c r="F10" s="312" t="s">
        <v>113</v>
      </c>
      <c r="G10" s="313"/>
      <c r="H10" s="313"/>
      <c r="I10" s="313"/>
      <c r="J10" s="314"/>
      <c r="K10" s="181"/>
      <c r="L10" s="110" t="s">
        <v>14</v>
      </c>
      <c r="M10" s="182">
        <v>43.89</v>
      </c>
      <c r="N10" s="182">
        <f>720/1000</f>
        <v>0.72</v>
      </c>
      <c r="O10" s="128"/>
    </row>
    <row r="11" spans="1:79" s="17" customFormat="1" ht="20.100000000000001" customHeight="1" x14ac:dyDescent="0.25">
      <c r="A11" s="127"/>
      <c r="B11" s="127"/>
      <c r="C11" s="128"/>
      <c r="D11" s="128"/>
      <c r="E11" s="133"/>
      <c r="F11" s="183"/>
      <c r="G11" s="183"/>
      <c r="H11" s="183"/>
      <c r="I11" s="183"/>
      <c r="J11" s="183"/>
      <c r="K11" s="183"/>
      <c r="L11" s="128"/>
      <c r="M11" s="128"/>
      <c r="N11" s="128"/>
      <c r="O11" s="128"/>
    </row>
    <row r="12" spans="1:79" s="17" customFormat="1" ht="20.100000000000001" customHeight="1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</row>
    <row r="13" spans="1:79" s="17" customFormat="1" ht="20.100000000000001" customHeight="1" x14ac:dyDescent="0.25">
      <c r="A13" s="127"/>
      <c r="B13" s="337" t="s">
        <v>38</v>
      </c>
      <c r="C13" s="337"/>
      <c r="D13" s="137"/>
      <c r="E13" s="137"/>
      <c r="F13" s="338" t="s">
        <v>58</v>
      </c>
      <c r="G13" s="338"/>
      <c r="H13" s="138"/>
      <c r="I13" s="138"/>
      <c r="J13" s="138"/>
      <c r="K13" s="138"/>
      <c r="L13" s="138"/>
      <c r="M13" s="138"/>
      <c r="N13" s="138"/>
      <c r="O13" s="138"/>
    </row>
    <row r="14" spans="1:79" s="17" customFormat="1" ht="20.100000000000001" customHeight="1" x14ac:dyDescent="0.25">
      <c r="A14" s="127"/>
      <c r="B14" s="337"/>
      <c r="C14" s="337"/>
      <c r="D14" s="139"/>
      <c r="E14" s="139"/>
      <c r="F14" s="338"/>
      <c r="G14" s="338"/>
      <c r="H14" s="184"/>
      <c r="I14" s="184"/>
      <c r="J14" s="184"/>
      <c r="K14" s="184"/>
      <c r="L14" s="184"/>
      <c r="M14" s="184"/>
      <c r="N14" s="184"/>
      <c r="O14" s="184"/>
    </row>
    <row r="15" spans="1:79" s="263" customFormat="1" ht="20.100000000000001" customHeight="1" x14ac:dyDescent="0.25">
      <c r="A15" s="266"/>
      <c r="B15" s="266"/>
      <c r="C15" s="346" t="s">
        <v>140</v>
      </c>
      <c r="D15" s="348" t="s">
        <v>36</v>
      </c>
      <c r="E15" s="348"/>
      <c r="F15" s="266"/>
      <c r="G15" s="323" t="s">
        <v>140</v>
      </c>
      <c r="H15" s="323" t="s">
        <v>27</v>
      </c>
      <c r="I15" s="323" t="s">
        <v>63</v>
      </c>
      <c r="J15" s="323" t="s">
        <v>89</v>
      </c>
      <c r="K15" s="323" t="s">
        <v>28</v>
      </c>
      <c r="L15" s="323" t="s">
        <v>27</v>
      </c>
      <c r="M15" s="323" t="s">
        <v>63</v>
      </c>
      <c r="N15" s="323" t="s">
        <v>86</v>
      </c>
      <c r="O15" s="341" t="s">
        <v>28</v>
      </c>
    </row>
    <row r="16" spans="1:79" s="263" customFormat="1" ht="20.100000000000001" customHeight="1" x14ac:dyDescent="0.25">
      <c r="A16" s="266"/>
      <c r="B16" s="266"/>
      <c r="C16" s="347"/>
      <c r="D16" s="268" t="s">
        <v>33</v>
      </c>
      <c r="E16" s="268" t="s">
        <v>14</v>
      </c>
      <c r="F16" s="266"/>
      <c r="G16" s="323"/>
      <c r="H16" s="323"/>
      <c r="I16" s="323"/>
      <c r="J16" s="323"/>
      <c r="K16" s="323"/>
      <c r="L16" s="323"/>
      <c r="M16" s="323"/>
      <c r="N16" s="323"/>
      <c r="O16" s="341"/>
    </row>
    <row r="17" spans="1:15" s="17" customFormat="1" ht="20.100000000000001" customHeight="1" x14ac:dyDescent="0.25">
      <c r="A17" s="127"/>
      <c r="B17" s="127"/>
      <c r="C17" s="185" t="s">
        <v>21</v>
      </c>
      <c r="D17" s="186">
        <f>+J17/1000000</f>
        <v>0</v>
      </c>
      <c r="E17" s="186">
        <f>+N17/1000</f>
        <v>0</v>
      </c>
      <c r="F17" s="127"/>
      <c r="G17" s="143" t="s">
        <v>21</v>
      </c>
      <c r="H17" s="144">
        <v>6.5</v>
      </c>
      <c r="I17" s="144" t="s">
        <v>60</v>
      </c>
      <c r="J17" s="148">
        <f>+$G$8*$N$9*$M$9*H17</f>
        <v>0</v>
      </c>
      <c r="K17" s="146" t="s">
        <v>90</v>
      </c>
      <c r="L17" s="147">
        <v>2.4174432260967871</v>
      </c>
      <c r="M17" s="144" t="s">
        <v>96</v>
      </c>
      <c r="N17" s="148">
        <f>+$G$9*L17</f>
        <v>0</v>
      </c>
      <c r="O17" s="149" t="s">
        <v>101</v>
      </c>
    </row>
    <row r="18" spans="1:15" s="17" customFormat="1" ht="20.100000000000001" customHeight="1" x14ac:dyDescent="0.25">
      <c r="A18" s="127"/>
      <c r="B18" s="127"/>
      <c r="C18" s="187" t="s">
        <v>42</v>
      </c>
      <c r="D18" s="186">
        <f t="shared" ref="D18:D36" si="0">+J18/1000000</f>
        <v>0</v>
      </c>
      <c r="E18" s="186">
        <f t="shared" ref="E18:E35" si="1">+N18/1000</f>
        <v>0</v>
      </c>
      <c r="F18" s="127"/>
      <c r="G18" s="151" t="s">
        <v>75</v>
      </c>
      <c r="H18" s="144">
        <v>3.2</v>
      </c>
      <c r="I18" s="144" t="s">
        <v>60</v>
      </c>
      <c r="J18" s="148">
        <f t="shared" ref="J18:J21" si="2">+$G$8*$N$9*$M$9*H18</f>
        <v>0</v>
      </c>
      <c r="K18" s="146" t="s">
        <v>90</v>
      </c>
      <c r="L18" s="147">
        <v>1.3851949685534592</v>
      </c>
      <c r="M18" s="144" t="s">
        <v>96</v>
      </c>
      <c r="N18" s="148">
        <f t="shared" ref="N18:N22" si="3">+$G$9*L18</f>
        <v>0</v>
      </c>
      <c r="O18" s="149" t="s">
        <v>101</v>
      </c>
    </row>
    <row r="19" spans="1:15" s="17" customFormat="1" ht="20.100000000000001" customHeight="1" x14ac:dyDescent="0.25">
      <c r="A19" s="127"/>
      <c r="B19" s="127"/>
      <c r="C19" s="187" t="s">
        <v>43</v>
      </c>
      <c r="D19" s="186">
        <f t="shared" si="0"/>
        <v>0</v>
      </c>
      <c r="E19" s="186">
        <f t="shared" si="1"/>
        <v>0</v>
      </c>
      <c r="F19" s="127"/>
      <c r="G19" s="151" t="s">
        <v>76</v>
      </c>
      <c r="H19" s="144">
        <v>0.8</v>
      </c>
      <c r="I19" s="144" t="s">
        <v>60</v>
      </c>
      <c r="J19" s="148">
        <f t="shared" si="2"/>
        <v>0</v>
      </c>
      <c r="K19" s="146" t="s">
        <v>90</v>
      </c>
      <c r="L19" s="147">
        <v>1.1579553053003611</v>
      </c>
      <c r="M19" s="144" t="s">
        <v>96</v>
      </c>
      <c r="N19" s="148">
        <f t="shared" si="3"/>
        <v>0</v>
      </c>
      <c r="O19" s="149" t="s">
        <v>101</v>
      </c>
    </row>
    <row r="20" spans="1:15" s="17" customFormat="1" ht="20.100000000000001" customHeight="1" x14ac:dyDescent="0.25">
      <c r="A20" s="127"/>
      <c r="B20" s="127"/>
      <c r="C20" s="185" t="s">
        <v>22</v>
      </c>
      <c r="D20" s="186">
        <f>+J20/1000</f>
        <v>0</v>
      </c>
      <c r="E20" s="186">
        <f t="shared" si="1"/>
        <v>0</v>
      </c>
      <c r="F20" s="127"/>
      <c r="G20" s="143" t="s">
        <v>22</v>
      </c>
      <c r="H20" s="144">
        <v>2.4E-2</v>
      </c>
      <c r="I20" s="144" t="s">
        <v>96</v>
      </c>
      <c r="J20" s="148">
        <f>+$G$8*H20</f>
        <v>0</v>
      </c>
      <c r="K20" s="146" t="s">
        <v>101</v>
      </c>
      <c r="L20" s="147">
        <v>1.4376649996799999</v>
      </c>
      <c r="M20" s="144" t="s">
        <v>96</v>
      </c>
      <c r="N20" s="148">
        <f t="shared" si="3"/>
        <v>0</v>
      </c>
      <c r="O20" s="149" t="s">
        <v>101</v>
      </c>
    </row>
    <row r="21" spans="1:15" s="17" customFormat="1" ht="20.100000000000001" customHeight="1" x14ac:dyDescent="0.25">
      <c r="A21" s="127"/>
      <c r="B21" s="127"/>
      <c r="C21" s="187" t="s">
        <v>1</v>
      </c>
      <c r="D21" s="186">
        <f t="shared" si="0"/>
        <v>0</v>
      </c>
      <c r="E21" s="186">
        <f t="shared" si="1"/>
        <v>0</v>
      </c>
      <c r="F21" s="127"/>
      <c r="G21" s="151" t="s">
        <v>1</v>
      </c>
      <c r="H21" s="144">
        <v>16.2</v>
      </c>
      <c r="I21" s="144" t="s">
        <v>60</v>
      </c>
      <c r="J21" s="148">
        <f t="shared" si="2"/>
        <v>0</v>
      </c>
      <c r="K21" s="146" t="s">
        <v>90</v>
      </c>
      <c r="L21" s="147">
        <v>13.713430188679245</v>
      </c>
      <c r="M21" s="144" t="s">
        <v>96</v>
      </c>
      <c r="N21" s="148">
        <f t="shared" si="3"/>
        <v>0</v>
      </c>
      <c r="O21" s="149" t="s">
        <v>101</v>
      </c>
    </row>
    <row r="22" spans="1:15" s="17" customFormat="1" ht="20.100000000000001" customHeight="1" x14ac:dyDescent="0.25">
      <c r="A22" s="127"/>
      <c r="B22" s="127"/>
      <c r="C22" s="185" t="s">
        <v>44</v>
      </c>
      <c r="D22" s="95" t="s">
        <v>85</v>
      </c>
      <c r="E22" s="186">
        <f t="shared" si="1"/>
        <v>0</v>
      </c>
      <c r="F22" s="127"/>
      <c r="G22" s="143" t="s">
        <v>77</v>
      </c>
      <c r="H22" s="188" t="s">
        <v>85</v>
      </c>
      <c r="I22" s="188" t="s">
        <v>85</v>
      </c>
      <c r="J22" s="189" t="s">
        <v>85</v>
      </c>
      <c r="K22" s="188" t="s">
        <v>85</v>
      </c>
      <c r="L22" s="147">
        <v>0.3474966392190002</v>
      </c>
      <c r="M22" s="144" t="s">
        <v>96</v>
      </c>
      <c r="N22" s="148">
        <f t="shared" si="3"/>
        <v>0</v>
      </c>
      <c r="O22" s="149" t="s">
        <v>101</v>
      </c>
    </row>
    <row r="23" spans="1:15" s="17" customFormat="1" ht="20.100000000000001" customHeight="1" x14ac:dyDescent="0.25">
      <c r="A23" s="127"/>
      <c r="B23" s="127"/>
      <c r="C23" s="187" t="s">
        <v>3</v>
      </c>
      <c r="D23" s="186">
        <f>+J23/1000000000</f>
        <v>0</v>
      </c>
      <c r="E23" s="186">
        <f>+N23/1000000000000</f>
        <v>0</v>
      </c>
      <c r="F23" s="127"/>
      <c r="G23" s="151" t="s">
        <v>3</v>
      </c>
      <c r="H23" s="144">
        <v>4.07</v>
      </c>
      <c r="I23" s="144" t="s">
        <v>61</v>
      </c>
      <c r="J23" s="148">
        <f t="shared" ref="J23:J24" si="4">+$G$8*$N$9*$M$9*H23</f>
        <v>0</v>
      </c>
      <c r="K23" s="146" t="s">
        <v>91</v>
      </c>
      <c r="L23" s="144">
        <v>1.6</v>
      </c>
      <c r="M23" s="144" t="s">
        <v>104</v>
      </c>
      <c r="N23" s="148">
        <f>(+$G$9*$N$10*1000)*L23</f>
        <v>0</v>
      </c>
      <c r="O23" s="149" t="s">
        <v>92</v>
      </c>
    </row>
    <row r="24" spans="1:15" s="17" customFormat="1" ht="20.100000000000001" customHeight="1" x14ac:dyDescent="0.25">
      <c r="A24" s="127"/>
      <c r="B24" s="127"/>
      <c r="C24" s="187" t="s">
        <v>6</v>
      </c>
      <c r="D24" s="186">
        <f>+J24/1000000000</f>
        <v>0</v>
      </c>
      <c r="E24" s="186">
        <f>+N24/1000000000000</f>
        <v>0</v>
      </c>
      <c r="F24" s="127"/>
      <c r="G24" s="151" t="s">
        <v>6</v>
      </c>
      <c r="H24" s="144">
        <v>1.81</v>
      </c>
      <c r="I24" s="144" t="s">
        <v>61</v>
      </c>
      <c r="J24" s="148">
        <f t="shared" si="4"/>
        <v>0</v>
      </c>
      <c r="K24" s="146" t="s">
        <v>91</v>
      </c>
      <c r="L24" s="144">
        <v>0.26</v>
      </c>
      <c r="M24" s="144" t="s">
        <v>104</v>
      </c>
      <c r="N24" s="148">
        <f>(+$G$9*$N$10*1000)*L24</f>
        <v>0</v>
      </c>
      <c r="O24" s="149" t="s">
        <v>92</v>
      </c>
    </row>
    <row r="25" spans="1:15" s="17" customFormat="1" ht="20.100000000000001" customHeight="1" x14ac:dyDescent="0.25">
      <c r="A25" s="127"/>
      <c r="B25" s="127"/>
      <c r="C25" s="185" t="s">
        <v>45</v>
      </c>
      <c r="D25" s="246" t="s">
        <v>25</v>
      </c>
      <c r="E25" s="142">
        <f t="shared" si="1"/>
        <v>0</v>
      </c>
      <c r="F25" s="127"/>
      <c r="G25" s="143" t="s">
        <v>78</v>
      </c>
      <c r="H25" s="190" t="s">
        <v>25</v>
      </c>
      <c r="I25" s="190" t="s">
        <v>25</v>
      </c>
      <c r="J25" s="191" t="s">
        <v>25</v>
      </c>
      <c r="K25" s="190" t="s">
        <v>25</v>
      </c>
      <c r="L25" s="144">
        <v>4.0080818282553569E-4</v>
      </c>
      <c r="M25" s="144" t="s">
        <v>105</v>
      </c>
      <c r="N25" s="148">
        <f t="shared" ref="N25:N27" si="5">+$G$9*$N$10*$M$10*L25</f>
        <v>0</v>
      </c>
      <c r="O25" s="149" t="s">
        <v>101</v>
      </c>
    </row>
    <row r="26" spans="1:15" s="17" customFormat="1" ht="20.100000000000001" customHeight="1" x14ac:dyDescent="0.25">
      <c r="A26" s="127"/>
      <c r="B26" s="127"/>
      <c r="C26" s="185" t="s">
        <v>46</v>
      </c>
      <c r="D26" s="246" t="s">
        <v>25</v>
      </c>
      <c r="E26" s="142">
        <f t="shared" si="1"/>
        <v>0</v>
      </c>
      <c r="F26" s="127"/>
      <c r="G26" s="143" t="s">
        <v>79</v>
      </c>
      <c r="H26" s="190" t="s">
        <v>25</v>
      </c>
      <c r="I26" s="190" t="s">
        <v>25</v>
      </c>
      <c r="J26" s="191" t="s">
        <v>25</v>
      </c>
      <c r="K26" s="190" t="s">
        <v>25</v>
      </c>
      <c r="L26" s="144">
        <v>1.7570262248193364E-4</v>
      </c>
      <c r="M26" s="144" t="s">
        <v>105</v>
      </c>
      <c r="N26" s="148">
        <f t="shared" si="5"/>
        <v>0</v>
      </c>
      <c r="O26" s="149" t="s">
        <v>101</v>
      </c>
    </row>
    <row r="27" spans="1:15" s="17" customFormat="1" ht="20.100000000000001" customHeight="1" x14ac:dyDescent="0.25">
      <c r="A27" s="127"/>
      <c r="B27" s="127"/>
      <c r="C27" s="185" t="s">
        <v>47</v>
      </c>
      <c r="D27" s="246" t="s">
        <v>25</v>
      </c>
      <c r="E27" s="142">
        <f t="shared" si="1"/>
        <v>0</v>
      </c>
      <c r="F27" s="127"/>
      <c r="G27" s="143" t="s">
        <v>80</v>
      </c>
      <c r="H27" s="190" t="s">
        <v>25</v>
      </c>
      <c r="I27" s="190" t="s">
        <v>25</v>
      </c>
      <c r="J27" s="191" t="s">
        <v>25</v>
      </c>
      <c r="K27" s="190" t="s">
        <v>25</v>
      </c>
      <c r="L27" s="144">
        <v>1.2243336774413468E-4</v>
      </c>
      <c r="M27" s="144" t="s">
        <v>105</v>
      </c>
      <c r="N27" s="148">
        <f t="shared" si="5"/>
        <v>0</v>
      </c>
      <c r="O27" s="149" t="s">
        <v>101</v>
      </c>
    </row>
    <row r="28" spans="1:15" s="17" customFormat="1" ht="20.100000000000001" customHeight="1" x14ac:dyDescent="0.25">
      <c r="A28" s="127"/>
      <c r="B28" s="127"/>
      <c r="C28" s="187" t="s">
        <v>4</v>
      </c>
      <c r="D28" s="142">
        <f t="shared" ref="D28:D30" si="6">+J28/1000000000</f>
        <v>0</v>
      </c>
      <c r="E28" s="142">
        <f>+N28/1000000000000</f>
        <v>0</v>
      </c>
      <c r="F28" s="127"/>
      <c r="G28" s="151" t="s">
        <v>4</v>
      </c>
      <c r="H28" s="144">
        <v>1.36</v>
      </c>
      <c r="I28" s="144" t="s">
        <v>61</v>
      </c>
      <c r="J28" s="148">
        <f t="shared" ref="J28:J39" si="7">+$G$8*$N$9*$M$9*H28</f>
        <v>0</v>
      </c>
      <c r="K28" s="146" t="s">
        <v>91</v>
      </c>
      <c r="L28" s="144">
        <v>0.28000000000000003</v>
      </c>
      <c r="M28" s="144" t="s">
        <v>104</v>
      </c>
      <c r="N28" s="148">
        <f>(+$G$9*$N$10*1000)*L28</f>
        <v>0</v>
      </c>
      <c r="O28" s="149" t="s">
        <v>92</v>
      </c>
    </row>
    <row r="29" spans="1:15" s="17" customFormat="1" ht="20.100000000000001" customHeight="1" x14ac:dyDescent="0.25">
      <c r="A29" s="127"/>
      <c r="B29" s="127"/>
      <c r="C29" s="187" t="s">
        <v>7</v>
      </c>
      <c r="D29" s="142">
        <f t="shared" si="6"/>
        <v>0</v>
      </c>
      <c r="E29" s="142">
        <f t="shared" ref="E29:E30" si="8">+N29/1000000000000</f>
        <v>0</v>
      </c>
      <c r="F29" s="127"/>
      <c r="G29" s="151" t="s">
        <v>7</v>
      </c>
      <c r="H29" s="144">
        <v>1.36</v>
      </c>
      <c r="I29" s="144" t="s">
        <v>61</v>
      </c>
      <c r="J29" s="148">
        <f t="shared" si="7"/>
        <v>0</v>
      </c>
      <c r="K29" s="146" t="s">
        <v>91</v>
      </c>
      <c r="L29" s="144">
        <v>4.5999999999999996</v>
      </c>
      <c r="M29" s="144" t="s">
        <v>104</v>
      </c>
      <c r="N29" s="148">
        <f>(+$G$9*$N$10*1000)*L29</f>
        <v>0</v>
      </c>
      <c r="O29" s="149" t="s">
        <v>92</v>
      </c>
    </row>
    <row r="30" spans="1:15" s="17" customFormat="1" ht="20.100000000000001" customHeight="1" x14ac:dyDescent="0.25">
      <c r="A30" s="127"/>
      <c r="B30" s="127"/>
      <c r="C30" s="187" t="s">
        <v>8</v>
      </c>
      <c r="D30" s="142">
        <f t="shared" si="6"/>
        <v>0</v>
      </c>
      <c r="E30" s="142">
        <f t="shared" si="8"/>
        <v>0</v>
      </c>
      <c r="F30" s="127"/>
      <c r="G30" s="151" t="s">
        <v>8</v>
      </c>
      <c r="H30" s="144">
        <v>1.81</v>
      </c>
      <c r="I30" s="144" t="s">
        <v>61</v>
      </c>
      <c r="J30" s="148">
        <f t="shared" si="7"/>
        <v>0</v>
      </c>
      <c r="K30" s="146" t="s">
        <v>91</v>
      </c>
      <c r="L30" s="144">
        <v>32</v>
      </c>
      <c r="M30" s="144" t="s">
        <v>104</v>
      </c>
      <c r="N30" s="148">
        <f>(+$G$9*$N$10*1000)*L30</f>
        <v>0</v>
      </c>
      <c r="O30" s="149" t="s">
        <v>92</v>
      </c>
    </row>
    <row r="31" spans="1:15" s="17" customFormat="1" ht="20.100000000000001" customHeight="1" x14ac:dyDescent="0.25">
      <c r="A31" s="127"/>
      <c r="B31" s="127"/>
      <c r="C31" s="187" t="s">
        <v>2</v>
      </c>
      <c r="D31" s="142">
        <f t="shared" si="0"/>
        <v>0</v>
      </c>
      <c r="E31" s="142">
        <f t="shared" si="1"/>
        <v>0</v>
      </c>
      <c r="F31" s="127"/>
      <c r="G31" s="151" t="s">
        <v>2</v>
      </c>
      <c r="H31" s="144">
        <v>46.5</v>
      </c>
      <c r="I31" s="144" t="s">
        <v>60</v>
      </c>
      <c r="J31" s="148">
        <f t="shared" si="7"/>
        <v>0</v>
      </c>
      <c r="K31" s="146" t="s">
        <v>90</v>
      </c>
      <c r="L31" s="147">
        <v>1.1635637735849058</v>
      </c>
      <c r="M31" s="144" t="s">
        <v>96</v>
      </c>
      <c r="N31" s="148">
        <f>+$G$9*L31</f>
        <v>0</v>
      </c>
      <c r="O31" s="149" t="s">
        <v>101</v>
      </c>
    </row>
    <row r="32" spans="1:15" s="17" customFormat="1" ht="20.100000000000001" customHeight="1" x14ac:dyDescent="0.25">
      <c r="A32" s="127"/>
      <c r="B32" s="127"/>
      <c r="C32" s="192" t="s">
        <v>39</v>
      </c>
      <c r="D32" s="142">
        <f t="shared" si="0"/>
        <v>0</v>
      </c>
      <c r="E32" s="142">
        <f t="shared" si="1"/>
        <v>0</v>
      </c>
      <c r="F32" s="127"/>
      <c r="G32" s="193" t="s">
        <v>81</v>
      </c>
      <c r="H32" s="144">
        <v>0.6</v>
      </c>
      <c r="I32" s="144" t="s">
        <v>60</v>
      </c>
      <c r="J32" s="148">
        <f t="shared" si="7"/>
        <v>0</v>
      </c>
      <c r="K32" s="146" t="s">
        <v>90</v>
      </c>
      <c r="L32" s="147">
        <v>1.9328301886792451E-2</v>
      </c>
      <c r="M32" s="144" t="s">
        <v>96</v>
      </c>
      <c r="N32" s="148">
        <f t="shared" ref="N32:N35" si="9">+$G$9*L32</f>
        <v>0</v>
      </c>
      <c r="O32" s="149" t="s">
        <v>101</v>
      </c>
    </row>
    <row r="33" spans="1:15" s="17" customFormat="1" ht="20.100000000000001" customHeight="1" x14ac:dyDescent="0.25">
      <c r="A33" s="127"/>
      <c r="B33" s="127"/>
      <c r="C33" s="187" t="s">
        <v>0</v>
      </c>
      <c r="D33" s="142">
        <f t="shared" si="0"/>
        <v>0</v>
      </c>
      <c r="E33" s="142">
        <f t="shared" si="1"/>
        <v>0</v>
      </c>
      <c r="F33" s="127"/>
      <c r="G33" s="151" t="s">
        <v>0</v>
      </c>
      <c r="H33" s="144">
        <v>65</v>
      </c>
      <c r="I33" s="144" t="s">
        <v>60</v>
      </c>
      <c r="J33" s="148">
        <f t="shared" si="7"/>
        <v>0</v>
      </c>
      <c r="K33" s="146" t="s">
        <v>90</v>
      </c>
      <c r="L33" s="147">
        <v>22.578677987421383</v>
      </c>
      <c r="M33" s="144" t="s">
        <v>96</v>
      </c>
      <c r="N33" s="148">
        <f t="shared" si="9"/>
        <v>0</v>
      </c>
      <c r="O33" s="149" t="s">
        <v>101</v>
      </c>
    </row>
    <row r="34" spans="1:15" s="17" customFormat="1" ht="20.100000000000001" customHeight="1" x14ac:dyDescent="0.25">
      <c r="A34" s="127"/>
      <c r="B34" s="127"/>
      <c r="C34" s="192" t="s">
        <v>40</v>
      </c>
      <c r="D34" s="142">
        <f t="shared" si="0"/>
        <v>0</v>
      </c>
      <c r="E34" s="142">
        <f t="shared" si="1"/>
        <v>0</v>
      </c>
      <c r="F34" s="127"/>
      <c r="G34" s="193" t="s">
        <v>82</v>
      </c>
      <c r="H34" s="144">
        <v>74100</v>
      </c>
      <c r="I34" s="144" t="s">
        <v>60</v>
      </c>
      <c r="J34" s="148">
        <f t="shared" si="7"/>
        <v>0</v>
      </c>
      <c r="K34" s="146" t="s">
        <v>90</v>
      </c>
      <c r="L34" s="144">
        <v>2270</v>
      </c>
      <c r="M34" s="144" t="s">
        <v>96</v>
      </c>
      <c r="N34" s="148">
        <f t="shared" si="9"/>
        <v>0</v>
      </c>
      <c r="O34" s="149" t="s">
        <v>101</v>
      </c>
    </row>
    <row r="35" spans="1:15" s="17" customFormat="1" ht="20.100000000000001" customHeight="1" x14ac:dyDescent="0.25">
      <c r="A35" s="127"/>
      <c r="B35" s="127"/>
      <c r="C35" s="192" t="s">
        <v>41</v>
      </c>
      <c r="D35" s="142">
        <f t="shared" si="0"/>
        <v>0</v>
      </c>
      <c r="E35" s="142">
        <f t="shared" si="1"/>
        <v>0</v>
      </c>
      <c r="F35" s="127"/>
      <c r="G35" s="193" t="s">
        <v>83</v>
      </c>
      <c r="H35" s="144">
        <v>3</v>
      </c>
      <c r="I35" s="144" t="s">
        <v>60</v>
      </c>
      <c r="J35" s="148">
        <f t="shared" si="7"/>
        <v>0</v>
      </c>
      <c r="K35" s="146" t="s">
        <v>90</v>
      </c>
      <c r="L35" s="194">
        <v>9.6641509433962269E-2</v>
      </c>
      <c r="M35" s="144" t="s">
        <v>96</v>
      </c>
      <c r="N35" s="148">
        <f t="shared" si="9"/>
        <v>0</v>
      </c>
      <c r="O35" s="149" t="s">
        <v>101</v>
      </c>
    </row>
    <row r="36" spans="1:15" s="17" customFormat="1" ht="20.100000000000001" customHeight="1" x14ac:dyDescent="0.25">
      <c r="A36" s="127"/>
      <c r="B36" s="127"/>
      <c r="C36" s="187" t="s">
        <v>23</v>
      </c>
      <c r="D36" s="142">
        <f t="shared" si="0"/>
        <v>0</v>
      </c>
      <c r="E36" s="246" t="s">
        <v>25</v>
      </c>
      <c r="F36" s="127"/>
      <c r="G36" s="151" t="s">
        <v>23</v>
      </c>
      <c r="H36" s="144">
        <v>0.8</v>
      </c>
      <c r="I36" s="144" t="s">
        <v>60</v>
      </c>
      <c r="J36" s="148">
        <f t="shared" si="7"/>
        <v>0</v>
      </c>
      <c r="K36" s="146" t="s">
        <v>90</v>
      </c>
      <c r="L36" s="190" t="s">
        <v>25</v>
      </c>
      <c r="M36" s="190" t="s">
        <v>25</v>
      </c>
      <c r="N36" s="191" t="s">
        <v>25</v>
      </c>
      <c r="O36" s="195" t="s">
        <v>25</v>
      </c>
    </row>
    <row r="37" spans="1:15" s="17" customFormat="1" ht="20.100000000000001" customHeight="1" x14ac:dyDescent="0.25">
      <c r="A37" s="127"/>
      <c r="B37" s="127"/>
      <c r="C37" s="187" t="s">
        <v>5</v>
      </c>
      <c r="D37" s="142">
        <f t="shared" ref="D37" si="10">+J37/1000000000</f>
        <v>0</v>
      </c>
      <c r="E37" s="142">
        <f t="shared" ref="E37" si="11">+N37/1000000000000</f>
        <v>0</v>
      </c>
      <c r="F37" s="127"/>
      <c r="G37" s="151" t="s">
        <v>5</v>
      </c>
      <c r="H37" s="144">
        <v>1.36</v>
      </c>
      <c r="I37" s="144" t="s">
        <v>61</v>
      </c>
      <c r="J37" s="148">
        <f t="shared" si="7"/>
        <v>0</v>
      </c>
      <c r="K37" s="146" t="s">
        <v>91</v>
      </c>
      <c r="L37" s="144">
        <v>6.3</v>
      </c>
      <c r="M37" s="144" t="s">
        <v>104</v>
      </c>
      <c r="N37" s="148">
        <f>+$G$9*$N$10*1000*L37</f>
        <v>0</v>
      </c>
      <c r="O37" s="149" t="s">
        <v>92</v>
      </c>
    </row>
    <row r="38" spans="1:15" s="17" customFormat="1" ht="20.100000000000001" customHeight="1" x14ac:dyDescent="0.25">
      <c r="A38" s="127"/>
      <c r="B38" s="127"/>
      <c r="C38" s="187" t="s">
        <v>11</v>
      </c>
      <c r="D38" s="142">
        <f>+J38/1000000000000</f>
        <v>0</v>
      </c>
      <c r="E38" s="246" t="s">
        <v>25</v>
      </c>
      <c r="F38" s="127"/>
      <c r="G38" s="151" t="s">
        <v>11</v>
      </c>
      <c r="H38" s="144">
        <v>636</v>
      </c>
      <c r="I38" s="144" t="s">
        <v>103</v>
      </c>
      <c r="J38" s="148">
        <f t="shared" si="7"/>
        <v>0</v>
      </c>
      <c r="K38" s="146" t="s">
        <v>93</v>
      </c>
      <c r="L38" s="190" t="s">
        <v>25</v>
      </c>
      <c r="M38" s="190" t="s">
        <v>25</v>
      </c>
      <c r="N38" s="191" t="s">
        <v>25</v>
      </c>
      <c r="O38" s="195" t="s">
        <v>25</v>
      </c>
    </row>
    <row r="39" spans="1:15" s="17" customFormat="1" ht="20.100000000000001" customHeight="1" x14ac:dyDescent="0.25">
      <c r="A39" s="127"/>
      <c r="B39" s="127"/>
      <c r="C39" s="187" t="s">
        <v>10</v>
      </c>
      <c r="D39" s="142">
        <f>+J39/1000000000000</f>
        <v>0</v>
      </c>
      <c r="E39" s="246" t="s">
        <v>25</v>
      </c>
      <c r="F39" s="127"/>
      <c r="G39" s="151" t="s">
        <v>10</v>
      </c>
      <c r="H39" s="144">
        <v>0.5</v>
      </c>
      <c r="I39" s="144" t="s">
        <v>12</v>
      </c>
      <c r="J39" s="148">
        <f t="shared" si="7"/>
        <v>0</v>
      </c>
      <c r="K39" s="146" t="s">
        <v>109</v>
      </c>
      <c r="L39" s="190" t="s">
        <v>25</v>
      </c>
      <c r="M39" s="190" t="s">
        <v>25</v>
      </c>
      <c r="N39" s="191" t="s">
        <v>25</v>
      </c>
      <c r="O39" s="195" t="s">
        <v>25</v>
      </c>
    </row>
    <row r="40" spans="1:15" s="17" customFormat="1" ht="20.100000000000001" customHeight="1" x14ac:dyDescent="0.25">
      <c r="A40" s="127"/>
      <c r="B40" s="127"/>
      <c r="C40" s="187" t="s">
        <v>9</v>
      </c>
      <c r="D40" s="246" t="s">
        <v>25</v>
      </c>
      <c r="E40" s="246" t="s">
        <v>25</v>
      </c>
      <c r="F40" s="127"/>
      <c r="G40" s="151" t="s">
        <v>9</v>
      </c>
      <c r="H40" s="190" t="s">
        <v>25</v>
      </c>
      <c r="I40" s="190" t="s">
        <v>25</v>
      </c>
      <c r="J40" s="191" t="s">
        <v>25</v>
      </c>
      <c r="K40" s="190" t="s">
        <v>25</v>
      </c>
      <c r="L40" s="190" t="s">
        <v>25</v>
      </c>
      <c r="M40" s="190" t="s">
        <v>25</v>
      </c>
      <c r="N40" s="191" t="s">
        <v>25</v>
      </c>
      <c r="O40" s="195" t="s">
        <v>25</v>
      </c>
    </row>
    <row r="41" spans="1:15" s="17" customFormat="1" ht="20.100000000000001" customHeight="1" x14ac:dyDescent="0.25">
      <c r="H41" s="179"/>
      <c r="I41" s="179"/>
    </row>
    <row r="42" spans="1:15" s="17" customFormat="1" ht="20.100000000000001" customHeight="1" x14ac:dyDescent="0.25">
      <c r="H42" s="180"/>
      <c r="I42" s="180"/>
    </row>
    <row r="43" spans="1:15" s="17" customFormat="1" ht="20.100000000000001" customHeight="1" x14ac:dyDescent="0.25">
      <c r="H43" s="180"/>
      <c r="I43" s="180"/>
    </row>
    <row r="44" spans="1:15" s="17" customFormat="1" ht="20.100000000000001" customHeight="1" x14ac:dyDescent="0.25">
      <c r="H44" s="180"/>
      <c r="I44" s="180"/>
    </row>
    <row r="45" spans="1:15" s="17" customFormat="1" ht="20.100000000000001" customHeight="1" x14ac:dyDescent="0.25"/>
    <row r="46" spans="1:15" s="17" customFormat="1" ht="20.100000000000001" customHeight="1" x14ac:dyDescent="0.25"/>
    <row r="47" spans="1:15" s="17" customFormat="1" ht="20.100000000000001" customHeight="1" x14ac:dyDescent="0.25"/>
    <row r="48" spans="1:15" s="17" customFormat="1" ht="20.100000000000001" customHeight="1" x14ac:dyDescent="0.25"/>
    <row r="49" s="17" customFormat="1" ht="20.100000000000001" customHeight="1" x14ac:dyDescent="0.25"/>
    <row r="50" s="17" customFormat="1" ht="20.100000000000001" customHeight="1" x14ac:dyDescent="0.25"/>
    <row r="51" s="17" customFormat="1" ht="20.100000000000001" customHeight="1" x14ac:dyDescent="0.25"/>
    <row r="52" s="17" customFormat="1" ht="20.100000000000001" customHeight="1" x14ac:dyDescent="0.25"/>
    <row r="53" s="17" customFormat="1" ht="20.100000000000001" customHeight="1" x14ac:dyDescent="0.25"/>
    <row r="54" s="17" customFormat="1" ht="20.100000000000001" customHeight="1" x14ac:dyDescent="0.25"/>
    <row r="55" s="17" customFormat="1" ht="20.100000000000001" customHeight="1" x14ac:dyDescent="0.25"/>
    <row r="56" s="17" customFormat="1" ht="20.100000000000001" customHeight="1" x14ac:dyDescent="0.25"/>
    <row r="57" s="17" customFormat="1" ht="20.100000000000001" customHeight="1" x14ac:dyDescent="0.25"/>
    <row r="58" s="17" customFormat="1" ht="20.100000000000001" customHeight="1" x14ac:dyDescent="0.25"/>
    <row r="59" s="17" customFormat="1" ht="20.100000000000001" customHeight="1" x14ac:dyDescent="0.25"/>
    <row r="60" s="17" customFormat="1" ht="20.100000000000001" customHeight="1" x14ac:dyDescent="0.25"/>
    <row r="61" s="17" customFormat="1" ht="20.100000000000001" customHeight="1" x14ac:dyDescent="0.25"/>
    <row r="62" s="17" customFormat="1" ht="20.100000000000001" customHeight="1" x14ac:dyDescent="0.25"/>
    <row r="63" s="17" customFormat="1" ht="20.100000000000001" customHeight="1" x14ac:dyDescent="0.25"/>
    <row r="64" s="17" customFormat="1" ht="20.100000000000001" customHeigh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</sheetData>
  <sheetProtection formatCells="0" formatColumns="0" formatRows="0" insertColumns="0" insertRows="0" insertHyperlinks="0" deleteColumns="0" deleteRows="0" sort="0" autoFilter="0" pivotTables="0"/>
  <mergeCells count="25">
    <mergeCell ref="B2:H3"/>
    <mergeCell ref="M7:M8"/>
    <mergeCell ref="N7:N8"/>
    <mergeCell ref="K5:M6"/>
    <mergeCell ref="L7:L8"/>
    <mergeCell ref="B13:C14"/>
    <mergeCell ref="F13:G14"/>
    <mergeCell ref="C5:E6"/>
    <mergeCell ref="G15:G16"/>
    <mergeCell ref="D10:E10"/>
    <mergeCell ref="D8:E9"/>
    <mergeCell ref="F10:J10"/>
    <mergeCell ref="G8:I8"/>
    <mergeCell ref="G9:I9"/>
    <mergeCell ref="D7:J7"/>
    <mergeCell ref="C15:C16"/>
    <mergeCell ref="D15:E15"/>
    <mergeCell ref="O15:O16"/>
    <mergeCell ref="H15:H16"/>
    <mergeCell ref="I15:I16"/>
    <mergeCell ref="J15:J16"/>
    <mergeCell ref="K15:K16"/>
    <mergeCell ref="L15:L16"/>
    <mergeCell ref="M15:M16"/>
    <mergeCell ref="N15:N16"/>
  </mergeCells>
  <conditionalFormatting sqref="Q7:Q9 Q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Q5" location="Instrucciones!A1" display="Inicio"/>
    <hyperlink ref="Q7" location="'Combustibles gaseosos'!A1" display="Gaseoso"/>
    <hyperlink ref="Q8" location="'Combustibles pesados'!A1" display="Líquidos Pesados"/>
    <hyperlink ref="Q9" location="Biomasa!A1" display="Biomasa"/>
    <hyperlink ref="Q6" location="'Combustibles sólidos'!A1" display="Sólido"/>
  </hyperlinks>
  <pageMargins left="0.75" right="0.75" top="1" bottom="1" header="0.5" footer="0.5"/>
  <pageSetup orientation="portrait" horizontalDpi="4294967292" verticalDpi="4294967292"/>
  <ignoredErrors>
    <ignoredError sqref="D20 J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/>
  </sheetPr>
  <dimension ref="A1:AB75"/>
  <sheetViews>
    <sheetView topLeftCell="A2" workbookViewId="0">
      <selection activeCell="A2" sqref="A2:E3"/>
    </sheetView>
  </sheetViews>
  <sheetFormatPr baseColWidth="10" defaultColWidth="10.88671875" defaultRowHeight="15.75" x14ac:dyDescent="0.25"/>
  <cols>
    <col min="1" max="2" width="4" style="18" customWidth="1"/>
    <col min="3" max="3" width="12.109375" style="206" customWidth="1"/>
    <col min="4" max="12" width="12.109375" style="17" customWidth="1"/>
    <col min="13" max="13" width="10.5546875" style="17" customWidth="1"/>
    <col min="14" max="15" width="12.109375" style="17" customWidth="1"/>
    <col min="16" max="28" width="10.6640625" style="17" customWidth="1"/>
    <col min="29" max="16384" width="10.88671875" style="18"/>
  </cols>
  <sheetData>
    <row r="1" spans="1:25" s="17" customFormat="1" ht="20.100000000000001" customHeight="1" x14ac:dyDescent="0.25"/>
    <row r="2" spans="1:25" ht="20.100000000000001" customHeight="1" x14ac:dyDescent="0.25">
      <c r="A2" s="352" t="s">
        <v>67</v>
      </c>
      <c r="B2" s="352"/>
      <c r="C2" s="352"/>
      <c r="D2" s="352"/>
      <c r="E2" s="352"/>
    </row>
    <row r="3" spans="1:25" s="17" customFormat="1" ht="20.100000000000001" customHeight="1" x14ac:dyDescent="0.25">
      <c r="A3" s="352"/>
      <c r="B3" s="352"/>
      <c r="C3" s="352"/>
      <c r="D3" s="352"/>
      <c r="E3" s="352"/>
    </row>
    <row r="4" spans="1:25" s="17" customFormat="1" ht="20.100000000000001" customHeight="1" x14ac:dyDescent="0.45">
      <c r="A4" s="196"/>
      <c r="B4" s="196"/>
      <c r="C4" s="196"/>
      <c r="D4" s="196"/>
      <c r="E4" s="196"/>
    </row>
    <row r="5" spans="1:25" s="17" customFormat="1" ht="20.100000000000001" customHeight="1" x14ac:dyDescent="0.25">
      <c r="B5" s="72"/>
      <c r="C5" s="322" t="s">
        <v>141</v>
      </c>
      <c r="D5" s="322"/>
      <c r="E5" s="322"/>
      <c r="F5" s="322"/>
      <c r="G5" s="322"/>
      <c r="H5" s="322"/>
      <c r="I5" s="322"/>
      <c r="J5" s="72"/>
      <c r="K5" s="350" t="s">
        <v>59</v>
      </c>
      <c r="L5" s="350"/>
      <c r="M5" s="197"/>
      <c r="N5" s="71" t="s">
        <v>56</v>
      </c>
    </row>
    <row r="6" spans="1:25" s="17" customFormat="1" ht="20.100000000000001" customHeight="1" x14ac:dyDescent="0.25">
      <c r="B6" s="72"/>
      <c r="C6" s="322"/>
      <c r="D6" s="322"/>
      <c r="E6" s="322"/>
      <c r="F6" s="322"/>
      <c r="G6" s="322"/>
      <c r="H6" s="322"/>
      <c r="I6" s="322"/>
      <c r="J6" s="72"/>
      <c r="K6" s="351"/>
      <c r="L6" s="351"/>
      <c r="M6" s="197"/>
      <c r="N6" s="73" t="s">
        <v>18</v>
      </c>
      <c r="O6" s="198"/>
    </row>
    <row r="7" spans="1:25" s="17" customFormat="1" ht="20.100000000000001" customHeight="1" x14ac:dyDescent="0.25">
      <c r="B7" s="72"/>
      <c r="C7" s="289" t="s">
        <v>29</v>
      </c>
      <c r="D7" s="289"/>
      <c r="E7" s="289"/>
      <c r="F7" s="289"/>
      <c r="G7" s="289"/>
      <c r="H7" s="289"/>
      <c r="I7" s="290"/>
      <c r="J7" s="30"/>
      <c r="K7" s="353" t="s">
        <v>13</v>
      </c>
      <c r="L7" s="353" t="s">
        <v>35</v>
      </c>
      <c r="M7" s="199"/>
      <c r="N7" s="74" t="s">
        <v>19</v>
      </c>
    </row>
    <row r="8" spans="1:25" s="17" customFormat="1" ht="20.100000000000001" customHeight="1" x14ac:dyDescent="0.25">
      <c r="B8" s="72"/>
      <c r="C8" s="331" t="s">
        <v>13</v>
      </c>
      <c r="D8" s="332"/>
      <c r="E8" s="75" t="s">
        <v>34</v>
      </c>
      <c r="F8" s="302">
        <v>0</v>
      </c>
      <c r="G8" s="302"/>
      <c r="H8" s="302"/>
      <c r="I8" s="27" t="s">
        <v>50</v>
      </c>
      <c r="J8" s="30"/>
      <c r="K8" s="354"/>
      <c r="L8" s="354"/>
      <c r="M8" s="199"/>
      <c r="N8" s="74" t="s">
        <v>133</v>
      </c>
    </row>
    <row r="9" spans="1:25" s="17" customFormat="1" ht="20.100000000000001" customHeight="1" x14ac:dyDescent="0.25">
      <c r="B9" s="72"/>
      <c r="C9" s="331"/>
      <c r="D9" s="332"/>
      <c r="E9" s="28" t="s">
        <v>72</v>
      </c>
      <c r="F9" s="302">
        <v>0</v>
      </c>
      <c r="G9" s="302"/>
      <c r="H9" s="302"/>
      <c r="I9" s="27" t="s">
        <v>50</v>
      </c>
      <c r="J9" s="30"/>
      <c r="K9" s="27" t="s">
        <v>34</v>
      </c>
      <c r="L9" s="200">
        <v>15.6</v>
      </c>
      <c r="M9" s="201"/>
      <c r="N9" s="74" t="s">
        <v>134</v>
      </c>
    </row>
    <row r="10" spans="1:25" s="17" customFormat="1" ht="33" customHeight="1" x14ac:dyDescent="0.25">
      <c r="B10" s="72"/>
      <c r="C10" s="331" t="s">
        <v>26</v>
      </c>
      <c r="D10" s="332"/>
      <c r="E10" s="356" t="s">
        <v>114</v>
      </c>
      <c r="F10" s="356"/>
      <c r="G10" s="356"/>
      <c r="H10" s="356"/>
      <c r="I10" s="356"/>
      <c r="J10" s="30"/>
      <c r="K10" s="202" t="s">
        <v>17</v>
      </c>
      <c r="L10" s="200">
        <v>15.87</v>
      </c>
      <c r="M10" s="201"/>
      <c r="P10" s="76"/>
    </row>
    <row r="11" spans="1:25" s="17" customFormat="1" ht="20.100000000000001" customHeight="1" x14ac:dyDescent="0.25">
      <c r="B11" s="72"/>
      <c r="C11" s="72"/>
      <c r="D11" s="118"/>
      <c r="E11" s="32"/>
      <c r="F11" s="32"/>
      <c r="G11" s="32"/>
      <c r="H11" s="32"/>
      <c r="I11" s="32"/>
      <c r="J11" s="30"/>
      <c r="K11" s="31"/>
      <c r="L11" s="203"/>
      <c r="M11" s="203"/>
      <c r="P11" s="76"/>
    </row>
    <row r="12" spans="1:25" s="17" customFormat="1" ht="20.100000000000001" customHeight="1" x14ac:dyDescent="0.25">
      <c r="D12" s="120"/>
      <c r="E12" s="204"/>
      <c r="F12" s="204"/>
      <c r="G12" s="204"/>
      <c r="H12" s="204"/>
      <c r="I12" s="204"/>
      <c r="J12" s="13"/>
      <c r="K12" s="34"/>
      <c r="L12" s="205"/>
      <c r="M12" s="205"/>
      <c r="P12" s="76"/>
    </row>
    <row r="13" spans="1:25" s="17" customFormat="1" ht="20.100000000000001" customHeight="1" x14ac:dyDescent="0.25">
      <c r="B13" s="305" t="s">
        <v>38</v>
      </c>
      <c r="C13" s="305"/>
      <c r="D13" s="78"/>
      <c r="E13" s="78"/>
      <c r="F13" s="306" t="s">
        <v>58</v>
      </c>
      <c r="G13" s="306"/>
      <c r="H13" s="79"/>
      <c r="I13" s="79"/>
      <c r="J13" s="79"/>
      <c r="K13" s="79"/>
      <c r="L13" s="79"/>
      <c r="M13" s="79"/>
      <c r="N13" s="79"/>
      <c r="O13" s="79"/>
      <c r="P13" s="13"/>
      <c r="Y13" s="13"/>
    </row>
    <row r="14" spans="1:25" s="17" customFormat="1" ht="20.100000000000001" customHeight="1" x14ac:dyDescent="0.25">
      <c r="B14" s="305"/>
      <c r="C14" s="305"/>
      <c r="D14" s="78"/>
      <c r="E14" s="78"/>
      <c r="F14" s="306"/>
      <c r="G14" s="306"/>
      <c r="H14" s="121"/>
      <c r="I14" s="121"/>
      <c r="J14" s="121"/>
      <c r="K14" s="121"/>
      <c r="L14" s="121"/>
      <c r="M14" s="121"/>
      <c r="N14" s="121"/>
      <c r="O14" s="121"/>
      <c r="P14" s="13"/>
      <c r="Y14" s="13"/>
    </row>
    <row r="15" spans="1:25" s="269" customFormat="1" ht="20.100000000000001" customHeight="1" x14ac:dyDescent="0.25">
      <c r="C15" s="270" t="s">
        <v>140</v>
      </c>
      <c r="D15" s="355" t="s">
        <v>36</v>
      </c>
      <c r="E15" s="355"/>
      <c r="F15" s="266"/>
      <c r="G15" s="323" t="s">
        <v>140</v>
      </c>
      <c r="H15" s="323" t="s">
        <v>27</v>
      </c>
      <c r="I15" s="323" t="s">
        <v>63</v>
      </c>
      <c r="J15" s="323" t="s">
        <v>149</v>
      </c>
      <c r="K15" s="323" t="s">
        <v>28</v>
      </c>
      <c r="L15" s="323" t="s">
        <v>27</v>
      </c>
      <c r="M15" s="323" t="s">
        <v>63</v>
      </c>
      <c r="N15" s="323" t="s">
        <v>150</v>
      </c>
      <c r="O15" s="323" t="s">
        <v>28</v>
      </c>
      <c r="P15" s="271"/>
      <c r="Y15" s="271"/>
    </row>
    <row r="16" spans="1:25" s="266" customFormat="1" ht="20.100000000000001" customHeight="1" x14ac:dyDescent="0.25">
      <c r="C16" s="270"/>
      <c r="D16" s="267" t="s">
        <v>34</v>
      </c>
      <c r="E16" s="267" t="s">
        <v>72</v>
      </c>
      <c r="G16" s="323"/>
      <c r="H16" s="323"/>
      <c r="I16" s="323"/>
      <c r="J16" s="323"/>
      <c r="K16" s="323"/>
      <c r="L16" s="323"/>
      <c r="M16" s="323"/>
      <c r="N16" s="323"/>
      <c r="O16" s="323"/>
      <c r="P16" s="271"/>
      <c r="Y16" s="271"/>
    </row>
    <row r="17" spans="3:25" s="127" customFormat="1" ht="20.100000000000001" customHeight="1" x14ac:dyDescent="0.25">
      <c r="C17" s="209" t="s">
        <v>21</v>
      </c>
      <c r="D17" s="210">
        <f>+J17/1000000</f>
        <v>0</v>
      </c>
      <c r="E17" s="210">
        <f>+N17/1000</f>
        <v>0</v>
      </c>
      <c r="G17" s="143" t="s">
        <v>21</v>
      </c>
      <c r="H17" s="144">
        <v>172</v>
      </c>
      <c r="I17" s="144" t="s">
        <v>60</v>
      </c>
      <c r="J17" s="148">
        <f>+$F$8*$L$9*H17</f>
        <v>0</v>
      </c>
      <c r="K17" s="146" t="s">
        <v>90</v>
      </c>
      <c r="L17" s="144">
        <v>7.8</v>
      </c>
      <c r="M17" s="144" t="s">
        <v>99</v>
      </c>
      <c r="N17" s="148">
        <f>+$F$9*L17</f>
        <v>0</v>
      </c>
      <c r="O17" s="149" t="s">
        <v>101</v>
      </c>
      <c r="P17" s="208"/>
      <c r="Y17" s="208"/>
    </row>
    <row r="18" spans="3:25" s="127" customFormat="1" ht="20.100000000000001" customHeight="1" x14ac:dyDescent="0.25">
      <c r="C18" s="150" t="s">
        <v>42</v>
      </c>
      <c r="D18" s="142">
        <f t="shared" ref="D18:D36" si="0">+J18/1000000</f>
        <v>0</v>
      </c>
      <c r="E18" s="142">
        <f t="shared" ref="E18:E22" si="1">+N18/1000</f>
        <v>0</v>
      </c>
      <c r="G18" s="151" t="s">
        <v>75</v>
      </c>
      <c r="H18" s="144">
        <v>155</v>
      </c>
      <c r="I18" s="144" t="s">
        <v>60</v>
      </c>
      <c r="J18" s="148">
        <f t="shared" ref="J18:J24" si="2">+$F$8*$L$9*H18</f>
        <v>0</v>
      </c>
      <c r="K18" s="146" t="s">
        <v>90</v>
      </c>
      <c r="L18" s="144">
        <v>6.86</v>
      </c>
      <c r="M18" s="144" t="s">
        <v>99</v>
      </c>
      <c r="N18" s="148">
        <f t="shared" ref="N18:N22" si="3">+$F$9*L18</f>
        <v>0</v>
      </c>
      <c r="O18" s="149" t="s">
        <v>101</v>
      </c>
      <c r="P18" s="208"/>
      <c r="Y18" s="208"/>
    </row>
    <row r="19" spans="3:25" s="127" customFormat="1" ht="20.100000000000001" customHeight="1" x14ac:dyDescent="0.25">
      <c r="C19" s="150" t="s">
        <v>43</v>
      </c>
      <c r="D19" s="142">
        <f t="shared" si="0"/>
        <v>0</v>
      </c>
      <c r="E19" s="142">
        <f t="shared" si="1"/>
        <v>0</v>
      </c>
      <c r="G19" s="151" t="s">
        <v>76</v>
      </c>
      <c r="H19" s="144">
        <v>133</v>
      </c>
      <c r="I19" s="144" t="s">
        <v>60</v>
      </c>
      <c r="J19" s="148">
        <f t="shared" si="2"/>
        <v>0</v>
      </c>
      <c r="K19" s="146" t="s">
        <v>90</v>
      </c>
      <c r="L19" s="144">
        <v>6.63</v>
      </c>
      <c r="M19" s="144" t="s">
        <v>99</v>
      </c>
      <c r="N19" s="148">
        <f t="shared" si="3"/>
        <v>0</v>
      </c>
      <c r="O19" s="149" t="s">
        <v>101</v>
      </c>
      <c r="P19" s="208"/>
      <c r="Y19" s="208"/>
    </row>
    <row r="20" spans="3:25" s="127" customFormat="1" ht="20.100000000000001" customHeight="1" x14ac:dyDescent="0.25">
      <c r="C20" s="141" t="s">
        <v>22</v>
      </c>
      <c r="D20" s="142">
        <f>+J20/1000</f>
        <v>0</v>
      </c>
      <c r="E20" s="142">
        <f t="shared" si="1"/>
        <v>0</v>
      </c>
      <c r="G20" s="143" t="s">
        <v>22</v>
      </c>
      <c r="H20" s="211">
        <v>5.4552173913043484E-2</v>
      </c>
      <c r="I20" s="144" t="s">
        <v>99</v>
      </c>
      <c r="J20" s="148">
        <f>+$F$8*H20</f>
        <v>0</v>
      </c>
      <c r="K20" s="146" t="s">
        <v>101</v>
      </c>
      <c r="L20" s="144">
        <v>2.4</v>
      </c>
      <c r="M20" s="144" t="s">
        <v>99</v>
      </c>
      <c r="N20" s="148">
        <f t="shared" si="3"/>
        <v>0</v>
      </c>
      <c r="O20" s="149" t="s">
        <v>101</v>
      </c>
      <c r="P20" s="208"/>
      <c r="Y20" s="208"/>
    </row>
    <row r="21" spans="3:25" s="127" customFormat="1" ht="20.100000000000001" customHeight="1" x14ac:dyDescent="0.25">
      <c r="C21" s="150" t="s">
        <v>1</v>
      </c>
      <c r="D21" s="142">
        <f t="shared" si="0"/>
        <v>0</v>
      </c>
      <c r="E21" s="142">
        <f t="shared" si="1"/>
        <v>0</v>
      </c>
      <c r="G21" s="151" t="s">
        <v>1</v>
      </c>
      <c r="H21" s="144">
        <v>90</v>
      </c>
      <c r="I21" s="144" t="s">
        <v>60</v>
      </c>
      <c r="J21" s="148">
        <f t="shared" si="2"/>
        <v>0</v>
      </c>
      <c r="K21" s="146" t="s">
        <v>90</v>
      </c>
      <c r="L21" s="144">
        <v>38</v>
      </c>
      <c r="M21" s="144" t="s">
        <v>99</v>
      </c>
      <c r="N21" s="148">
        <f t="shared" si="3"/>
        <v>0</v>
      </c>
      <c r="O21" s="149" t="s">
        <v>101</v>
      </c>
      <c r="P21" s="208"/>
      <c r="Y21" s="208"/>
    </row>
    <row r="22" spans="3:25" s="127" customFormat="1" ht="20.100000000000001" customHeight="1" x14ac:dyDescent="0.25">
      <c r="C22" s="141" t="s">
        <v>44</v>
      </c>
      <c r="D22" s="142">
        <f>+J22/1000</f>
        <v>0</v>
      </c>
      <c r="E22" s="142">
        <f t="shared" si="1"/>
        <v>0</v>
      </c>
      <c r="G22" s="143" t="s">
        <v>77</v>
      </c>
      <c r="H22" s="144">
        <v>6.6000000000000003E-2</v>
      </c>
      <c r="I22" s="144" t="s">
        <v>99</v>
      </c>
      <c r="J22" s="148">
        <f>+$F$8*H22</f>
        <v>0</v>
      </c>
      <c r="K22" s="146" t="s">
        <v>101</v>
      </c>
      <c r="L22" s="144">
        <v>1.05</v>
      </c>
      <c r="M22" s="144" t="s">
        <v>99</v>
      </c>
      <c r="N22" s="148">
        <f t="shared" si="3"/>
        <v>0</v>
      </c>
      <c r="O22" s="149" t="s">
        <v>101</v>
      </c>
      <c r="P22" s="208"/>
      <c r="Y22" s="208"/>
    </row>
    <row r="23" spans="3:25" s="127" customFormat="1" ht="20.100000000000001" customHeight="1" x14ac:dyDescent="0.25">
      <c r="C23" s="150" t="s">
        <v>3</v>
      </c>
      <c r="D23" s="142">
        <f>+J23/1000000000</f>
        <v>0</v>
      </c>
      <c r="E23" s="142">
        <f>+N23/1000000000</f>
        <v>0</v>
      </c>
      <c r="G23" s="151" t="s">
        <v>3</v>
      </c>
      <c r="H23" s="144">
        <v>20.6</v>
      </c>
      <c r="I23" s="144" t="s">
        <v>61</v>
      </c>
      <c r="J23" s="148">
        <f t="shared" si="2"/>
        <v>0</v>
      </c>
      <c r="K23" s="146" t="s">
        <v>91</v>
      </c>
      <c r="L23" s="144">
        <v>40</v>
      </c>
      <c r="M23" s="144" t="s">
        <v>61</v>
      </c>
      <c r="N23" s="148">
        <f>+$F$9*$L$10*L23</f>
        <v>0</v>
      </c>
      <c r="O23" s="149" t="s">
        <v>91</v>
      </c>
      <c r="P23" s="208"/>
      <c r="Y23" s="208"/>
    </row>
    <row r="24" spans="3:25" s="127" customFormat="1" ht="20.100000000000001" customHeight="1" x14ac:dyDescent="0.25">
      <c r="C24" s="150" t="s">
        <v>6</v>
      </c>
      <c r="D24" s="142">
        <f>+J24/1000000000</f>
        <v>0</v>
      </c>
      <c r="E24" s="142">
        <f>+N24/1000000000</f>
        <v>0</v>
      </c>
      <c r="G24" s="151" t="s">
        <v>6</v>
      </c>
      <c r="H24" s="144">
        <v>9.4600000000000009</v>
      </c>
      <c r="I24" s="144" t="s">
        <v>61</v>
      </c>
      <c r="J24" s="148">
        <f t="shared" si="2"/>
        <v>0</v>
      </c>
      <c r="K24" s="146" t="s">
        <v>91</v>
      </c>
      <c r="L24" s="144">
        <v>1</v>
      </c>
      <c r="M24" s="144" t="s">
        <v>61</v>
      </c>
      <c r="N24" s="148">
        <f>+$F$9*$L$10*L24</f>
        <v>0</v>
      </c>
      <c r="O24" s="149" t="s">
        <v>91</v>
      </c>
      <c r="P24" s="208"/>
      <c r="Y24" s="208"/>
    </row>
    <row r="25" spans="3:25" s="127" customFormat="1" ht="20.100000000000001" customHeight="1" x14ac:dyDescent="0.25">
      <c r="C25" s="141" t="s">
        <v>45</v>
      </c>
      <c r="D25" s="246" t="s">
        <v>25</v>
      </c>
      <c r="E25" s="246" t="s">
        <v>25</v>
      </c>
      <c r="G25" s="143" t="s">
        <v>78</v>
      </c>
      <c r="H25" s="190" t="s">
        <v>25</v>
      </c>
      <c r="I25" s="190" t="s">
        <v>25</v>
      </c>
      <c r="J25" s="212" t="s">
        <v>25</v>
      </c>
      <c r="K25" s="190" t="s">
        <v>25</v>
      </c>
      <c r="L25" s="213" t="s">
        <v>25</v>
      </c>
      <c r="M25" s="213" t="s">
        <v>25</v>
      </c>
      <c r="N25" s="212" t="s">
        <v>25</v>
      </c>
      <c r="O25" s="214" t="s">
        <v>25</v>
      </c>
      <c r="P25" s="208"/>
      <c r="Y25" s="208"/>
    </row>
    <row r="26" spans="3:25" s="127" customFormat="1" ht="20.100000000000001" customHeight="1" x14ac:dyDescent="0.25">
      <c r="C26" s="141" t="s">
        <v>46</v>
      </c>
      <c r="D26" s="246" t="s">
        <v>25</v>
      </c>
      <c r="E26" s="246" t="s">
        <v>25</v>
      </c>
      <c r="G26" s="143" t="s">
        <v>79</v>
      </c>
      <c r="H26" s="190" t="s">
        <v>25</v>
      </c>
      <c r="I26" s="190" t="s">
        <v>25</v>
      </c>
      <c r="J26" s="212" t="s">
        <v>25</v>
      </c>
      <c r="K26" s="190" t="s">
        <v>25</v>
      </c>
      <c r="L26" s="213" t="s">
        <v>25</v>
      </c>
      <c r="M26" s="213" t="s">
        <v>25</v>
      </c>
      <c r="N26" s="212" t="s">
        <v>25</v>
      </c>
      <c r="O26" s="214" t="s">
        <v>25</v>
      </c>
      <c r="P26" s="208"/>
      <c r="Y26" s="208"/>
    </row>
    <row r="27" spans="3:25" s="127" customFormat="1" ht="20.100000000000001" customHeight="1" x14ac:dyDescent="0.25">
      <c r="C27" s="141" t="s">
        <v>47</v>
      </c>
      <c r="D27" s="246" t="s">
        <v>25</v>
      </c>
      <c r="E27" s="246" t="s">
        <v>25</v>
      </c>
      <c r="G27" s="143" t="s">
        <v>80</v>
      </c>
      <c r="H27" s="190" t="s">
        <v>25</v>
      </c>
      <c r="I27" s="190" t="s">
        <v>25</v>
      </c>
      <c r="J27" s="212" t="s">
        <v>25</v>
      </c>
      <c r="K27" s="190" t="s">
        <v>25</v>
      </c>
      <c r="L27" s="213" t="s">
        <v>25</v>
      </c>
      <c r="M27" s="213" t="s">
        <v>25</v>
      </c>
      <c r="N27" s="212" t="s">
        <v>25</v>
      </c>
      <c r="O27" s="214" t="s">
        <v>25</v>
      </c>
      <c r="P27" s="208"/>
      <c r="Y27" s="208"/>
    </row>
    <row r="28" spans="3:25" s="127" customFormat="1" ht="20.100000000000001" customHeight="1" x14ac:dyDescent="0.25">
      <c r="C28" s="150" t="s">
        <v>4</v>
      </c>
      <c r="D28" s="142">
        <f>+J28/1000000000</f>
        <v>0</v>
      </c>
      <c r="E28" s="142">
        <f>+N28/1000000000</f>
        <v>0</v>
      </c>
      <c r="G28" s="151" t="s">
        <v>4</v>
      </c>
      <c r="H28" s="144">
        <v>1.76</v>
      </c>
      <c r="I28" s="144" t="s">
        <v>61</v>
      </c>
      <c r="J28" s="148">
        <f t="shared" ref="J28:J40" si="4">+$F$8*$L$9*H28</f>
        <v>0</v>
      </c>
      <c r="K28" s="146" t="s">
        <v>91</v>
      </c>
      <c r="L28" s="144">
        <v>1.4</v>
      </c>
      <c r="M28" s="144" t="s">
        <v>61</v>
      </c>
      <c r="N28" s="148">
        <f>+$F$9*$L$10*L28</f>
        <v>0</v>
      </c>
      <c r="O28" s="149" t="s">
        <v>91</v>
      </c>
      <c r="P28" s="208"/>
      <c r="Y28" s="208"/>
    </row>
    <row r="29" spans="3:25" s="127" customFormat="1" ht="20.100000000000001" customHeight="1" x14ac:dyDescent="0.25">
      <c r="C29" s="150" t="s">
        <v>7</v>
      </c>
      <c r="D29" s="142">
        <f t="shared" ref="D29:D30" si="5">+J29/1000000000</f>
        <v>0</v>
      </c>
      <c r="E29" s="142">
        <f t="shared" ref="E29:E30" si="6">+N29/1000000000</f>
        <v>0</v>
      </c>
      <c r="G29" s="151" t="s">
        <v>7</v>
      </c>
      <c r="H29" s="144">
        <v>9.0299999999999994</v>
      </c>
      <c r="I29" s="144" t="s">
        <v>61</v>
      </c>
      <c r="J29" s="148">
        <f t="shared" si="4"/>
        <v>0</v>
      </c>
      <c r="K29" s="146" t="s">
        <v>91</v>
      </c>
      <c r="L29" s="144">
        <v>2.9</v>
      </c>
      <c r="M29" s="144" t="s">
        <v>61</v>
      </c>
      <c r="N29" s="148">
        <f t="shared" ref="N29:N30" si="7">+$F$9*$L$10*L29</f>
        <v>0</v>
      </c>
      <c r="O29" s="149" t="s">
        <v>91</v>
      </c>
      <c r="P29" s="208"/>
      <c r="Y29" s="208"/>
    </row>
    <row r="30" spans="3:25" s="127" customFormat="1" ht="20.100000000000001" customHeight="1" x14ac:dyDescent="0.25">
      <c r="C30" s="150" t="s">
        <v>8</v>
      </c>
      <c r="D30" s="142">
        <f t="shared" si="5"/>
        <v>0</v>
      </c>
      <c r="E30" s="142">
        <f t="shared" si="6"/>
        <v>0</v>
      </c>
      <c r="G30" s="151" t="s">
        <v>8</v>
      </c>
      <c r="H30" s="144">
        <v>181</v>
      </c>
      <c r="I30" s="144" t="s">
        <v>61</v>
      </c>
      <c r="J30" s="148">
        <f t="shared" si="4"/>
        <v>0</v>
      </c>
      <c r="K30" s="146" t="s">
        <v>91</v>
      </c>
      <c r="L30" s="144">
        <v>130</v>
      </c>
      <c r="M30" s="144" t="s">
        <v>61</v>
      </c>
      <c r="N30" s="148">
        <f t="shared" si="7"/>
        <v>0</v>
      </c>
      <c r="O30" s="149" t="s">
        <v>91</v>
      </c>
      <c r="P30" s="208"/>
      <c r="Y30" s="208"/>
    </row>
    <row r="31" spans="3:25" s="127" customFormat="1" ht="20.100000000000001" customHeight="1" x14ac:dyDescent="0.25">
      <c r="C31" s="150" t="s">
        <v>2</v>
      </c>
      <c r="D31" s="142">
        <f t="shared" si="0"/>
        <v>0</v>
      </c>
      <c r="E31" s="142">
        <f>+N31/1000</f>
        <v>0</v>
      </c>
      <c r="G31" s="151" t="s">
        <v>2</v>
      </c>
      <c r="H31" s="144">
        <v>10.8</v>
      </c>
      <c r="I31" s="144" t="s">
        <v>60</v>
      </c>
      <c r="J31" s="148">
        <f t="shared" si="4"/>
        <v>0</v>
      </c>
      <c r="K31" s="146" t="s">
        <v>90</v>
      </c>
      <c r="L31" s="144">
        <v>6</v>
      </c>
      <c r="M31" s="144" t="s">
        <v>99</v>
      </c>
      <c r="N31" s="148">
        <f>+$F$9*L31</f>
        <v>0</v>
      </c>
      <c r="O31" s="149" t="s">
        <v>101</v>
      </c>
      <c r="P31" s="208"/>
      <c r="Y31" s="208"/>
    </row>
    <row r="32" spans="3:25" s="127" customFormat="1" ht="20.100000000000001" customHeight="1" x14ac:dyDescent="0.25">
      <c r="C32" s="173" t="s">
        <v>39</v>
      </c>
      <c r="D32" s="142">
        <f t="shared" si="0"/>
        <v>0</v>
      </c>
      <c r="E32" s="142">
        <f t="shared" ref="E32:E35" si="8">+N32/1000</f>
        <v>0</v>
      </c>
      <c r="G32" s="193" t="s">
        <v>81</v>
      </c>
      <c r="H32" s="144">
        <v>4</v>
      </c>
      <c r="I32" s="144" t="s">
        <v>60</v>
      </c>
      <c r="J32" s="148">
        <f t="shared" si="4"/>
        <v>0</v>
      </c>
      <c r="K32" s="146" t="s">
        <v>90</v>
      </c>
      <c r="L32" s="194">
        <v>3.7178784016392998E-2</v>
      </c>
      <c r="M32" s="144" t="s">
        <v>99</v>
      </c>
      <c r="N32" s="148">
        <f t="shared" ref="N32:N34" si="9">+$F$9*L32</f>
        <v>0</v>
      </c>
      <c r="O32" s="149" t="s">
        <v>101</v>
      </c>
      <c r="P32" s="208"/>
      <c r="Y32" s="208"/>
    </row>
    <row r="33" spans="3:25" s="127" customFormat="1" ht="20.100000000000001" customHeight="1" x14ac:dyDescent="0.25">
      <c r="C33" s="150" t="s">
        <v>0</v>
      </c>
      <c r="D33" s="142">
        <f t="shared" si="0"/>
        <v>0</v>
      </c>
      <c r="E33" s="142">
        <f t="shared" si="8"/>
        <v>0</v>
      </c>
      <c r="G33" s="151" t="s">
        <v>0</v>
      </c>
      <c r="H33" s="144">
        <v>81</v>
      </c>
      <c r="I33" s="144" t="s">
        <v>60</v>
      </c>
      <c r="J33" s="148">
        <f t="shared" si="4"/>
        <v>0</v>
      </c>
      <c r="K33" s="146" t="s">
        <v>90</v>
      </c>
      <c r="L33" s="144">
        <v>2.9</v>
      </c>
      <c r="M33" s="144" t="s">
        <v>99</v>
      </c>
      <c r="N33" s="148">
        <f t="shared" si="9"/>
        <v>0</v>
      </c>
      <c r="O33" s="149" t="s">
        <v>101</v>
      </c>
      <c r="P33" s="208"/>
      <c r="Y33" s="208"/>
    </row>
    <row r="34" spans="3:25" s="127" customFormat="1" ht="20.100000000000001" customHeight="1" x14ac:dyDescent="0.25">
      <c r="C34" s="173" t="s">
        <v>40</v>
      </c>
      <c r="D34" s="142">
        <f t="shared" si="0"/>
        <v>0</v>
      </c>
      <c r="E34" s="142">
        <f t="shared" si="8"/>
        <v>0</v>
      </c>
      <c r="G34" s="193" t="s">
        <v>82</v>
      </c>
      <c r="H34" s="144">
        <v>112000</v>
      </c>
      <c r="I34" s="144" t="s">
        <v>60</v>
      </c>
      <c r="J34" s="148">
        <f t="shared" si="4"/>
        <v>0</v>
      </c>
      <c r="K34" s="146" t="s">
        <v>90</v>
      </c>
      <c r="L34" s="144">
        <v>1558</v>
      </c>
      <c r="M34" s="144" t="s">
        <v>99</v>
      </c>
      <c r="N34" s="148">
        <f t="shared" si="9"/>
        <v>0</v>
      </c>
      <c r="O34" s="149" t="s">
        <v>101</v>
      </c>
      <c r="P34" s="208"/>
      <c r="Y34" s="208"/>
    </row>
    <row r="35" spans="3:25" s="127" customFormat="1" ht="20.100000000000001" customHeight="1" x14ac:dyDescent="0.25">
      <c r="C35" s="173" t="s">
        <v>41</v>
      </c>
      <c r="D35" s="142">
        <f t="shared" si="0"/>
        <v>0</v>
      </c>
      <c r="E35" s="142">
        <f t="shared" si="8"/>
        <v>0</v>
      </c>
      <c r="G35" s="193" t="s">
        <v>83</v>
      </c>
      <c r="H35" s="144">
        <v>30</v>
      </c>
      <c r="I35" s="144" t="s">
        <v>60</v>
      </c>
      <c r="J35" s="148">
        <f t="shared" si="4"/>
        <v>0</v>
      </c>
      <c r="K35" s="146" t="s">
        <v>90</v>
      </c>
      <c r="L35" s="144">
        <v>0.45</v>
      </c>
      <c r="M35" s="144" t="s">
        <v>99</v>
      </c>
      <c r="N35" s="148">
        <f>+$F$9*L35</f>
        <v>0</v>
      </c>
      <c r="O35" s="149" t="s">
        <v>101</v>
      </c>
      <c r="P35" s="208"/>
      <c r="Y35" s="208"/>
    </row>
    <row r="36" spans="3:25" s="127" customFormat="1" ht="20.100000000000001" customHeight="1" x14ac:dyDescent="0.25">
      <c r="C36" s="150" t="s">
        <v>23</v>
      </c>
      <c r="D36" s="142">
        <f t="shared" si="0"/>
        <v>0</v>
      </c>
      <c r="E36" s="246" t="s">
        <v>25</v>
      </c>
      <c r="G36" s="151" t="s">
        <v>23</v>
      </c>
      <c r="H36" s="144">
        <v>7.31</v>
      </c>
      <c r="I36" s="144" t="s">
        <v>60</v>
      </c>
      <c r="J36" s="148">
        <f t="shared" si="4"/>
        <v>0</v>
      </c>
      <c r="K36" s="146" t="s">
        <v>90</v>
      </c>
      <c r="L36" s="213" t="s">
        <v>25</v>
      </c>
      <c r="M36" s="213" t="s">
        <v>25</v>
      </c>
      <c r="N36" s="212" t="s">
        <v>25</v>
      </c>
      <c r="O36" s="214" t="s">
        <v>25</v>
      </c>
      <c r="P36" s="208"/>
      <c r="Y36" s="208"/>
    </row>
    <row r="37" spans="3:25" s="127" customFormat="1" ht="20.100000000000001" customHeight="1" x14ac:dyDescent="0.25">
      <c r="C37" s="150" t="s">
        <v>5</v>
      </c>
      <c r="D37" s="142">
        <f>+J37/1000000000</f>
        <v>0</v>
      </c>
      <c r="E37" s="142">
        <f>+N37/1000000000</f>
        <v>0</v>
      </c>
      <c r="G37" s="151" t="s">
        <v>5</v>
      </c>
      <c r="H37" s="144">
        <v>1.51</v>
      </c>
      <c r="I37" s="144" t="s">
        <v>61</v>
      </c>
      <c r="J37" s="148">
        <f t="shared" si="4"/>
        <v>0</v>
      </c>
      <c r="K37" s="146" t="s">
        <v>91</v>
      </c>
      <c r="L37" s="144">
        <v>0.5</v>
      </c>
      <c r="M37" s="144" t="s">
        <v>61</v>
      </c>
      <c r="N37" s="148">
        <f t="shared" ref="N37:N38" si="10">+$F$9*$L$10*L37</f>
        <v>0</v>
      </c>
      <c r="O37" s="149" t="s">
        <v>91</v>
      </c>
      <c r="P37" s="208"/>
      <c r="Y37" s="208"/>
    </row>
    <row r="38" spans="3:25" s="127" customFormat="1" ht="20.100000000000001" customHeight="1" x14ac:dyDescent="0.25">
      <c r="C38" s="150" t="s">
        <v>11</v>
      </c>
      <c r="D38" s="142">
        <f>+J38/1000000000</f>
        <v>0</v>
      </c>
      <c r="E38" s="142">
        <f>+N38/1000000000000</f>
        <v>0</v>
      </c>
      <c r="G38" s="151" t="s">
        <v>11</v>
      </c>
      <c r="H38" s="144">
        <v>5</v>
      </c>
      <c r="I38" s="144" t="s">
        <v>62</v>
      </c>
      <c r="J38" s="148">
        <f t="shared" si="4"/>
        <v>0</v>
      </c>
      <c r="K38" s="146" t="s">
        <v>92</v>
      </c>
      <c r="L38" s="144">
        <v>113</v>
      </c>
      <c r="M38" s="144" t="s">
        <v>103</v>
      </c>
      <c r="N38" s="148">
        <f t="shared" si="10"/>
        <v>0</v>
      </c>
      <c r="O38" s="215" t="s">
        <v>93</v>
      </c>
      <c r="P38" s="208"/>
      <c r="Y38" s="208"/>
    </row>
    <row r="39" spans="3:25" s="127" customFormat="1" ht="20.100000000000001" customHeight="1" x14ac:dyDescent="0.25">
      <c r="C39" s="150" t="s">
        <v>10</v>
      </c>
      <c r="D39" s="142">
        <f>+J39/1000000000000</f>
        <v>0</v>
      </c>
      <c r="E39" s="246" t="s">
        <v>25</v>
      </c>
      <c r="G39" s="151" t="s">
        <v>10</v>
      </c>
      <c r="H39" s="144">
        <v>50</v>
      </c>
      <c r="I39" s="144" t="s">
        <v>12</v>
      </c>
      <c r="J39" s="148">
        <f t="shared" si="4"/>
        <v>0</v>
      </c>
      <c r="K39" s="146" t="s">
        <v>109</v>
      </c>
      <c r="L39" s="213" t="s">
        <v>25</v>
      </c>
      <c r="M39" s="213" t="s">
        <v>25</v>
      </c>
      <c r="N39" s="212" t="s">
        <v>25</v>
      </c>
      <c r="O39" s="214" t="s">
        <v>25</v>
      </c>
      <c r="P39" s="208"/>
      <c r="Y39" s="208"/>
    </row>
    <row r="40" spans="3:25" s="127" customFormat="1" ht="20.100000000000001" customHeight="1" x14ac:dyDescent="0.25">
      <c r="C40" s="150" t="s">
        <v>9</v>
      </c>
      <c r="D40" s="142">
        <f>+J40/1000000000</f>
        <v>0</v>
      </c>
      <c r="E40" s="246" t="s">
        <v>25</v>
      </c>
      <c r="G40" s="151" t="s">
        <v>9</v>
      </c>
      <c r="H40" s="144">
        <v>3.5</v>
      </c>
      <c r="I40" s="144" t="s">
        <v>62</v>
      </c>
      <c r="J40" s="148">
        <f t="shared" si="4"/>
        <v>0</v>
      </c>
      <c r="K40" s="146" t="s">
        <v>92</v>
      </c>
      <c r="L40" s="213" t="s">
        <v>25</v>
      </c>
      <c r="M40" s="213" t="s">
        <v>25</v>
      </c>
      <c r="N40" s="212" t="s">
        <v>25</v>
      </c>
      <c r="O40" s="214" t="s">
        <v>25</v>
      </c>
      <c r="P40" s="208"/>
      <c r="Y40" s="208"/>
    </row>
    <row r="41" spans="3:25" s="17" customFormat="1" ht="20.100000000000001" customHeight="1" x14ac:dyDescent="0.25">
      <c r="K41" s="207"/>
      <c r="L41" s="207"/>
      <c r="M41" s="207"/>
      <c r="N41" s="207"/>
      <c r="P41" s="13"/>
      <c r="Y41" s="13"/>
    </row>
    <row r="42" spans="3:25" s="17" customFormat="1" ht="20.100000000000001" customHeight="1" x14ac:dyDescent="0.25">
      <c r="J42" s="13"/>
      <c r="K42" s="13"/>
      <c r="L42" s="13"/>
      <c r="M42" s="13"/>
      <c r="N42" s="13"/>
    </row>
    <row r="43" spans="3:25" s="17" customFormat="1" ht="20.100000000000001" customHeight="1" x14ac:dyDescent="0.25">
      <c r="J43" s="13"/>
      <c r="K43" s="13"/>
      <c r="L43" s="13"/>
      <c r="M43" s="13"/>
      <c r="N43" s="13"/>
    </row>
    <row r="44" spans="3:25" s="17" customFormat="1" ht="20.100000000000001" customHeight="1" x14ac:dyDescent="0.25">
      <c r="J44" s="13"/>
      <c r="K44" s="13"/>
      <c r="L44" s="13"/>
      <c r="M44" s="13"/>
      <c r="N44" s="13"/>
    </row>
    <row r="45" spans="3:25" s="17" customFormat="1" ht="20.100000000000001" customHeight="1" x14ac:dyDescent="0.25">
      <c r="J45" s="13"/>
      <c r="K45" s="13"/>
      <c r="L45" s="13"/>
      <c r="M45" s="13"/>
      <c r="N45" s="13"/>
    </row>
    <row r="46" spans="3:25" s="17" customFormat="1" ht="20.100000000000001" customHeight="1" x14ac:dyDescent="0.25">
      <c r="F46" s="13"/>
      <c r="G46" s="13"/>
      <c r="H46" s="13"/>
      <c r="I46" s="13"/>
      <c r="J46" s="13"/>
      <c r="K46" s="13"/>
      <c r="L46" s="13"/>
      <c r="M46" s="13"/>
      <c r="N46" s="13"/>
    </row>
    <row r="47" spans="3:25" s="17" customFormat="1" ht="20.100000000000001" customHeight="1" x14ac:dyDescent="0.25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3:25" s="17" customFormat="1" ht="20.100000000000001" customHeight="1" x14ac:dyDescent="0.25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3:14" s="17" customFormat="1" ht="20.100000000000001" customHeight="1" x14ac:dyDescent="0.2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3:14" s="17" customFormat="1" ht="20.100000000000001" customHeight="1" x14ac:dyDescent="0.2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3:14" s="17" customFormat="1" ht="20.100000000000001" customHeight="1" x14ac:dyDescent="0.2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3:14" s="17" customFormat="1" ht="20.100000000000001" customHeight="1" x14ac:dyDescent="0.25">
      <c r="C52" s="20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3:14" s="17" customFormat="1" ht="20.100000000000001" customHeight="1" x14ac:dyDescent="0.25">
      <c r="C53" s="20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3:14" s="17" customFormat="1" ht="20.100000000000001" customHeight="1" x14ac:dyDescent="0.25">
      <c r="C54" s="20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3:14" s="17" customFormat="1" ht="20.100000000000001" customHeight="1" x14ac:dyDescent="0.25">
      <c r="C55" s="20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3:14" s="17" customFormat="1" ht="20.100000000000001" customHeight="1" x14ac:dyDescent="0.25">
      <c r="C56" s="206"/>
    </row>
    <row r="57" spans="3:14" s="17" customFormat="1" ht="20.100000000000001" customHeight="1" x14ac:dyDescent="0.25">
      <c r="C57" s="206"/>
    </row>
    <row r="58" spans="3:14" s="17" customFormat="1" ht="20.100000000000001" customHeight="1" x14ac:dyDescent="0.25">
      <c r="C58" s="206"/>
    </row>
    <row r="59" spans="3:14" s="17" customFormat="1" ht="20.100000000000001" customHeight="1" x14ac:dyDescent="0.25">
      <c r="C59" s="206"/>
    </row>
    <row r="60" spans="3:14" s="17" customFormat="1" ht="20.100000000000001" customHeight="1" x14ac:dyDescent="0.25">
      <c r="C60" s="206"/>
    </row>
    <row r="61" spans="3:14" s="17" customFormat="1" ht="20.100000000000001" customHeight="1" x14ac:dyDescent="0.25">
      <c r="C61" s="206"/>
    </row>
    <row r="62" spans="3:14" s="17" customFormat="1" x14ac:dyDescent="0.25">
      <c r="C62" s="206"/>
    </row>
    <row r="63" spans="3:14" s="17" customFormat="1" x14ac:dyDescent="0.25">
      <c r="C63" s="206"/>
    </row>
    <row r="64" spans="3:14" s="17" customFormat="1" x14ac:dyDescent="0.25">
      <c r="C64" s="206"/>
    </row>
    <row r="65" spans="3:3" s="17" customFormat="1" x14ac:dyDescent="0.25">
      <c r="C65" s="206"/>
    </row>
    <row r="66" spans="3:3" s="17" customFormat="1" x14ac:dyDescent="0.25">
      <c r="C66" s="206"/>
    </row>
    <row r="67" spans="3:3" s="17" customFormat="1" x14ac:dyDescent="0.25">
      <c r="C67" s="206"/>
    </row>
    <row r="68" spans="3:3" s="17" customFormat="1" x14ac:dyDescent="0.25">
      <c r="C68" s="206"/>
    </row>
    <row r="69" spans="3:3" s="17" customFormat="1" x14ac:dyDescent="0.25">
      <c r="C69" s="206"/>
    </row>
    <row r="70" spans="3:3" s="17" customFormat="1" x14ac:dyDescent="0.25">
      <c r="C70" s="206"/>
    </row>
    <row r="71" spans="3:3" s="17" customFormat="1" x14ac:dyDescent="0.25">
      <c r="C71" s="206"/>
    </row>
    <row r="72" spans="3:3" s="17" customFormat="1" x14ac:dyDescent="0.25">
      <c r="C72" s="206"/>
    </row>
    <row r="73" spans="3:3" s="17" customFormat="1" x14ac:dyDescent="0.25">
      <c r="C73" s="206"/>
    </row>
    <row r="74" spans="3:3" s="17" customFormat="1" x14ac:dyDescent="0.25">
      <c r="C74" s="206"/>
    </row>
    <row r="75" spans="3:3" s="17" customFormat="1" x14ac:dyDescent="0.25">
      <c r="C75" s="206"/>
    </row>
  </sheetData>
  <sheetProtection formatCells="0" formatColumns="0" formatRows="0" insertColumns="0" insertRows="0" insertHyperlinks="0" deleteColumns="0" deleteRows="0" sort="0" autoFilter="0" pivotTables="0"/>
  <mergeCells count="23">
    <mergeCell ref="K5:L6"/>
    <mergeCell ref="A2:E3"/>
    <mergeCell ref="C7:I7"/>
    <mergeCell ref="C5:I6"/>
    <mergeCell ref="O15:O16"/>
    <mergeCell ref="K7:K8"/>
    <mergeCell ref="L7:L8"/>
    <mergeCell ref="D15:E15"/>
    <mergeCell ref="B13:C14"/>
    <mergeCell ref="G15:G16"/>
    <mergeCell ref="H15:H16"/>
    <mergeCell ref="I15:I16"/>
    <mergeCell ref="E10:I10"/>
    <mergeCell ref="F9:H9"/>
    <mergeCell ref="C10:D10"/>
    <mergeCell ref="C8:D9"/>
    <mergeCell ref="N15:N16"/>
    <mergeCell ref="F8:H8"/>
    <mergeCell ref="J15:J16"/>
    <mergeCell ref="K15:K16"/>
    <mergeCell ref="L15:L16"/>
    <mergeCell ref="M15:M16"/>
    <mergeCell ref="F13:G14"/>
  </mergeCells>
  <conditionalFormatting sqref="N7:N9 N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N5" location="Instrucciones!A1" display="Inicio"/>
    <hyperlink ref="N7" location="'Combustibles gaseosos'!A1" display="Gaseoso"/>
    <hyperlink ref="N8" location="'Combustibles pesados'!A1" display="Líquidos Pesados"/>
    <hyperlink ref="N9" location="'Combustibles líquidos ligeros'!A1" display="Líquidos Ligeros"/>
    <hyperlink ref="N6" location="'Combustibles sólidos'!A1" display="Sólido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J161"/>
  <sheetViews>
    <sheetView workbookViewId="0"/>
  </sheetViews>
  <sheetFormatPr baseColWidth="10" defaultColWidth="10.6640625" defaultRowHeight="15" x14ac:dyDescent="0.2"/>
  <cols>
    <col min="1" max="1" width="4.6640625" style="216" customWidth="1"/>
    <col min="2" max="2" width="6.5546875" style="216" customWidth="1"/>
    <col min="3" max="3" width="6.6640625" style="216" customWidth="1"/>
    <col min="4" max="4" width="12.109375" style="219" customWidth="1"/>
    <col min="5" max="5" width="13.6640625" style="219" customWidth="1"/>
    <col min="6" max="6" width="14.33203125" style="219" customWidth="1"/>
    <col min="7" max="7" width="10" style="219" customWidth="1"/>
    <col min="8" max="16" width="12.109375" style="219" customWidth="1"/>
    <col min="17" max="17" width="9.109375" style="219" customWidth="1"/>
    <col min="18" max="23" width="12.109375" style="219" customWidth="1"/>
    <col min="24" max="35" width="12.109375" style="216" customWidth="1"/>
    <col min="36" max="62" width="10.6640625" style="216"/>
    <col min="63" max="16384" width="10.6640625" style="219"/>
  </cols>
  <sheetData>
    <row r="1" spans="1:62" s="216" customFormat="1" ht="20.100000000000001" customHeight="1" x14ac:dyDescent="0.2"/>
    <row r="2" spans="1:62" s="216" customFormat="1" ht="20.100000000000001" customHeight="1" x14ac:dyDescent="0.2">
      <c r="B2" s="357" t="s">
        <v>121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N2" s="249"/>
      <c r="O2" s="250"/>
      <c r="P2" s="250"/>
      <c r="R2" s="247"/>
    </row>
    <row r="3" spans="1:62" s="216" customFormat="1" ht="20.100000000000001" customHeight="1" x14ac:dyDescent="0.2"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N3" s="251"/>
      <c r="O3" s="252"/>
      <c r="P3" s="252"/>
      <c r="R3" s="247"/>
    </row>
    <row r="4" spans="1:62" s="216" customFormat="1" ht="20.100000000000001" customHeight="1" x14ac:dyDescent="0.2">
      <c r="N4" s="253"/>
      <c r="O4" s="252"/>
      <c r="P4" s="252"/>
      <c r="R4" s="247"/>
    </row>
    <row r="5" spans="1:62" ht="20.100000000000001" customHeight="1" x14ac:dyDescent="0.2">
      <c r="C5" s="358" t="s">
        <v>141</v>
      </c>
      <c r="D5" s="358"/>
      <c r="E5" s="358"/>
      <c r="F5" s="217"/>
      <c r="G5" s="217"/>
      <c r="H5" s="217"/>
      <c r="I5" s="217"/>
      <c r="J5" s="217"/>
      <c r="K5" s="217"/>
      <c r="L5" s="218"/>
      <c r="M5" s="216"/>
      <c r="N5" s="251"/>
      <c r="O5" s="252"/>
      <c r="P5" s="252"/>
      <c r="Q5" s="216"/>
      <c r="R5" s="247"/>
      <c r="S5" s="216"/>
      <c r="T5" s="216"/>
      <c r="U5" s="216"/>
      <c r="V5" s="216"/>
      <c r="W5" s="216"/>
    </row>
    <row r="6" spans="1:62" ht="20.100000000000001" customHeight="1" x14ac:dyDescent="0.2">
      <c r="C6" s="358"/>
      <c r="D6" s="358"/>
      <c r="E6" s="358"/>
      <c r="F6" s="217"/>
      <c r="G6" s="217"/>
      <c r="H6" s="217"/>
      <c r="I6" s="217"/>
      <c r="J6" s="217"/>
      <c r="K6" s="217"/>
      <c r="L6" s="218"/>
      <c r="M6" s="216"/>
      <c r="N6" s="216"/>
      <c r="O6" s="216"/>
      <c r="P6" s="216"/>
      <c r="Q6" s="216"/>
      <c r="R6" s="248"/>
      <c r="S6" s="216"/>
      <c r="T6" s="216"/>
      <c r="U6" s="216"/>
      <c r="V6" s="216"/>
      <c r="W6" s="216"/>
    </row>
    <row r="7" spans="1:62" ht="20.100000000000001" customHeight="1" x14ac:dyDescent="0.2">
      <c r="C7" s="218"/>
      <c r="D7" s="359" t="s">
        <v>120</v>
      </c>
      <c r="E7" s="360"/>
      <c r="F7" s="360"/>
      <c r="G7" s="360"/>
      <c r="H7" s="360"/>
      <c r="I7" s="360"/>
      <c r="J7" s="360"/>
      <c r="K7" s="361"/>
      <c r="L7" s="220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</row>
    <row r="8" spans="1:62" ht="26.1" customHeight="1" x14ac:dyDescent="0.2">
      <c r="C8" s="218"/>
      <c r="D8" s="362" t="s">
        <v>119</v>
      </c>
      <c r="E8" s="363"/>
      <c r="F8" s="364"/>
      <c r="G8" s="302">
        <v>0</v>
      </c>
      <c r="H8" s="302"/>
      <c r="I8" s="302"/>
      <c r="J8" s="302"/>
      <c r="K8" s="227" t="s">
        <v>122</v>
      </c>
      <c r="L8" s="220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</row>
    <row r="9" spans="1:62" s="216" customFormat="1" ht="20.100000000000001" customHeight="1" x14ac:dyDescent="0.2">
      <c r="C9" s="218"/>
      <c r="D9" s="218"/>
      <c r="E9" s="218"/>
      <c r="F9" s="218"/>
      <c r="G9" s="218"/>
      <c r="H9" s="218"/>
      <c r="I9" s="218"/>
      <c r="J9" s="218"/>
      <c r="K9" s="218"/>
      <c r="L9" s="220"/>
      <c r="Q9" s="221"/>
    </row>
    <row r="10" spans="1:62" s="216" customFormat="1" ht="20.100000000000001" customHeight="1" x14ac:dyDescent="0.2"/>
    <row r="11" spans="1:62" s="216" customFormat="1" ht="20.100000000000001" customHeight="1" x14ac:dyDescent="0.2">
      <c r="C11" s="374" t="s">
        <v>38</v>
      </c>
      <c r="D11" s="374"/>
      <c r="E11" s="374"/>
      <c r="H11" s="365" t="s">
        <v>58</v>
      </c>
      <c r="I11" s="365"/>
      <c r="J11" s="228"/>
    </row>
    <row r="12" spans="1:62" s="216" customFormat="1" ht="20.100000000000001" customHeight="1" x14ac:dyDescent="0.2">
      <c r="C12" s="374"/>
      <c r="D12" s="374"/>
      <c r="E12" s="374"/>
      <c r="G12" s="229"/>
      <c r="H12" s="366"/>
      <c r="I12" s="366"/>
      <c r="J12" s="228"/>
      <c r="T12" s="208"/>
      <c r="U12" s="208"/>
      <c r="V12" s="208"/>
      <c r="W12" s="208"/>
      <c r="X12" s="208"/>
    </row>
    <row r="13" spans="1:62" s="273" customFormat="1" ht="20.100000000000001" customHeight="1" x14ac:dyDescent="0.25">
      <c r="A13" s="271"/>
      <c r="B13" s="271"/>
      <c r="C13" s="271"/>
      <c r="D13" s="369" t="s">
        <v>24</v>
      </c>
      <c r="E13" s="375" t="s">
        <v>36</v>
      </c>
      <c r="F13" s="376"/>
      <c r="G13" s="271"/>
      <c r="H13" s="367" t="s">
        <v>24</v>
      </c>
      <c r="I13" s="371" t="s">
        <v>117</v>
      </c>
      <c r="J13" s="372"/>
      <c r="K13" s="372"/>
      <c r="L13" s="373"/>
      <c r="M13" s="371" t="s">
        <v>118</v>
      </c>
      <c r="N13" s="372"/>
      <c r="O13" s="372"/>
      <c r="P13" s="373"/>
      <c r="Q13" s="271"/>
      <c r="R13" s="272"/>
      <c r="S13" s="272"/>
      <c r="T13" s="272"/>
      <c r="U13" s="272"/>
      <c r="V13" s="272"/>
      <c r="W13" s="272"/>
      <c r="X13" s="272"/>
      <c r="Y13" s="272"/>
      <c r="Z13" s="272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</row>
    <row r="14" spans="1:62" s="273" customFormat="1" ht="45" customHeight="1" x14ac:dyDescent="0.25">
      <c r="A14" s="271"/>
      <c r="B14" s="271"/>
      <c r="C14" s="271"/>
      <c r="D14" s="370"/>
      <c r="E14" s="274" t="s">
        <v>117</v>
      </c>
      <c r="F14" s="275" t="s">
        <v>118</v>
      </c>
      <c r="G14" s="271"/>
      <c r="H14" s="368"/>
      <c r="I14" s="276" t="s">
        <v>27</v>
      </c>
      <c r="J14" s="276" t="s">
        <v>63</v>
      </c>
      <c r="K14" s="276" t="s">
        <v>115</v>
      </c>
      <c r="L14" s="276" t="s">
        <v>28</v>
      </c>
      <c r="M14" s="276" t="s">
        <v>27</v>
      </c>
      <c r="N14" s="276" t="s">
        <v>63</v>
      </c>
      <c r="O14" s="276" t="s">
        <v>115</v>
      </c>
      <c r="P14" s="276" t="s">
        <v>28</v>
      </c>
      <c r="Q14" s="271"/>
      <c r="R14" s="272"/>
      <c r="S14" s="272"/>
      <c r="T14" s="272"/>
      <c r="U14" s="272"/>
      <c r="V14" s="272"/>
      <c r="W14" s="272"/>
      <c r="X14" s="272"/>
      <c r="Y14" s="272"/>
      <c r="Z14" s="272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</row>
    <row r="15" spans="1:62" s="222" customFormat="1" ht="20.100000000000001" customHeight="1" x14ac:dyDescent="0.2">
      <c r="A15" s="208"/>
      <c r="B15" s="208"/>
      <c r="C15" s="208"/>
      <c r="D15" s="141" t="s">
        <v>116</v>
      </c>
      <c r="E15" s="142">
        <f>+K15/1000</f>
        <v>0</v>
      </c>
      <c r="F15" s="142">
        <f>+O15/1000</f>
        <v>0</v>
      </c>
      <c r="G15" s="208"/>
      <c r="H15" s="230" t="s">
        <v>116</v>
      </c>
      <c r="I15" s="144">
        <v>0.08</v>
      </c>
      <c r="J15" s="144" t="s">
        <v>99</v>
      </c>
      <c r="K15" s="148">
        <f>+$G$8*I15</f>
        <v>0</v>
      </c>
      <c r="L15" s="146" t="s">
        <v>101</v>
      </c>
      <c r="M15" s="144">
        <v>0.9</v>
      </c>
      <c r="N15" s="144" t="s">
        <v>99</v>
      </c>
      <c r="O15" s="148">
        <f>+$G$8*M15</f>
        <v>0</v>
      </c>
      <c r="P15" s="146" t="s">
        <v>101</v>
      </c>
      <c r="Q15" s="208"/>
      <c r="R15" s="216"/>
      <c r="S15" s="216"/>
      <c r="T15" s="216"/>
      <c r="U15" s="216"/>
      <c r="V15" s="216"/>
      <c r="W15" s="216"/>
      <c r="X15" s="216"/>
      <c r="Y15" s="216"/>
      <c r="Z15" s="216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</row>
    <row r="16" spans="1:62" s="222" customFormat="1" ht="20.100000000000001" customHeight="1" x14ac:dyDescent="0.2">
      <c r="A16" s="208"/>
      <c r="B16" s="208"/>
      <c r="C16" s="208"/>
      <c r="D16" s="223"/>
      <c r="E16" s="223"/>
      <c r="F16" s="223"/>
      <c r="G16" s="223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16"/>
      <c r="S16" s="216"/>
      <c r="T16" s="216"/>
      <c r="U16" s="216"/>
      <c r="V16" s="216"/>
      <c r="W16" s="216"/>
      <c r="X16" s="216"/>
      <c r="Y16" s="216"/>
      <c r="Z16" s="216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</row>
    <row r="17" spans="1:62" s="222" customFormat="1" ht="20.100000000000001" customHeight="1" x14ac:dyDescent="0.2">
      <c r="A17" s="208"/>
      <c r="B17" s="208"/>
      <c r="C17" s="208"/>
      <c r="D17" s="223"/>
      <c r="E17" s="223"/>
      <c r="F17" s="223"/>
      <c r="G17" s="223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16"/>
      <c r="S17" s="216"/>
      <c r="T17" s="216"/>
      <c r="U17" s="216"/>
      <c r="V17" s="216"/>
      <c r="W17" s="216"/>
      <c r="X17" s="216"/>
      <c r="Y17" s="216"/>
      <c r="Z17" s="216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</row>
    <row r="18" spans="1:62" s="222" customFormat="1" ht="20.100000000000001" customHeight="1" x14ac:dyDescent="0.2">
      <c r="A18" s="208"/>
      <c r="B18" s="208"/>
      <c r="C18" s="208"/>
      <c r="D18" s="223"/>
      <c r="E18" s="223"/>
      <c r="F18" s="223"/>
      <c r="G18" s="223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16"/>
      <c r="S18" s="216"/>
      <c r="T18" s="216"/>
      <c r="U18" s="216"/>
      <c r="V18" s="216"/>
      <c r="W18" s="216"/>
      <c r="X18" s="216"/>
      <c r="Y18" s="216"/>
      <c r="Z18" s="216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</row>
    <row r="19" spans="1:62" s="222" customFormat="1" ht="20.100000000000001" customHeight="1" x14ac:dyDescent="0.2">
      <c r="A19" s="208"/>
      <c r="B19" s="208"/>
      <c r="C19" s="208"/>
      <c r="D19" s="223"/>
      <c r="E19" s="223"/>
      <c r="F19" s="223"/>
      <c r="G19" s="223"/>
      <c r="H19" s="223"/>
      <c r="I19" s="208"/>
      <c r="J19" s="208"/>
      <c r="K19" s="208"/>
      <c r="L19" s="208"/>
      <c r="M19" s="208"/>
      <c r="N19" s="208"/>
      <c r="O19" s="208"/>
      <c r="P19" s="208"/>
      <c r="Q19" s="208"/>
      <c r="R19" s="216"/>
      <c r="S19" s="216"/>
      <c r="T19" s="216"/>
      <c r="U19" s="216"/>
      <c r="V19" s="216"/>
      <c r="W19" s="216"/>
      <c r="X19" s="216"/>
      <c r="Y19" s="216"/>
      <c r="Z19" s="216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</row>
    <row r="20" spans="1:62" s="222" customFormat="1" ht="20.100000000000001" customHeight="1" x14ac:dyDescent="0.2">
      <c r="A20" s="208"/>
      <c r="B20" s="208"/>
      <c r="C20" s="208"/>
      <c r="D20" s="223"/>
      <c r="E20" s="223"/>
      <c r="F20" s="223"/>
      <c r="G20" s="223"/>
      <c r="H20" s="223"/>
      <c r="I20" s="208"/>
      <c r="J20" s="208"/>
      <c r="K20" s="208"/>
      <c r="L20" s="208"/>
      <c r="M20" s="208"/>
      <c r="N20" s="208"/>
      <c r="O20" s="208"/>
      <c r="P20" s="216"/>
      <c r="Q20" s="216"/>
      <c r="R20" s="216"/>
      <c r="S20" s="216"/>
      <c r="T20" s="216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</row>
    <row r="21" spans="1:62" s="224" customFormat="1" ht="20.100000000000001" customHeight="1" x14ac:dyDescent="0.25">
      <c r="A21" s="223"/>
      <c r="B21" s="223"/>
      <c r="C21" s="223"/>
      <c r="D21" s="223"/>
      <c r="E21" s="223"/>
      <c r="F21" s="223"/>
      <c r="G21" s="223"/>
      <c r="H21" s="223"/>
      <c r="I21" s="223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</row>
    <row r="22" spans="1:62" s="224" customFormat="1" ht="20.100000000000001" customHeight="1" x14ac:dyDescent="0.25">
      <c r="A22" s="223"/>
      <c r="B22" s="223"/>
      <c r="C22" s="223"/>
      <c r="D22" s="223"/>
      <c r="E22" s="223"/>
      <c r="F22" s="223"/>
      <c r="G22" s="223"/>
      <c r="H22" s="223"/>
      <c r="I22" s="223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</row>
    <row r="23" spans="1:62" s="226" customFormat="1" ht="20.100000000000001" customHeight="1" x14ac:dyDescent="0.25">
      <c r="A23" s="225"/>
      <c r="B23" s="225"/>
      <c r="C23" s="225"/>
      <c r="D23" s="223"/>
      <c r="E23" s="223"/>
      <c r="F23" s="223"/>
      <c r="G23" s="223"/>
      <c r="H23" s="223"/>
      <c r="I23" s="225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</row>
    <row r="24" spans="1:62" s="226" customFormat="1" ht="20.100000000000001" customHeight="1" x14ac:dyDescent="0.25">
      <c r="A24" s="225"/>
      <c r="B24" s="225"/>
      <c r="C24" s="225"/>
      <c r="D24" s="223"/>
      <c r="E24" s="223"/>
      <c r="F24" s="223"/>
      <c r="G24" s="223"/>
      <c r="H24" s="223"/>
      <c r="I24" s="225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</row>
    <row r="25" spans="1:62" s="226" customFormat="1" ht="20.100000000000001" customHeight="1" x14ac:dyDescent="0.25">
      <c r="A25" s="225"/>
      <c r="B25" s="225"/>
      <c r="C25" s="225"/>
      <c r="D25" s="223"/>
      <c r="E25" s="223"/>
      <c r="F25" s="223"/>
      <c r="G25" s="223"/>
      <c r="H25" s="223"/>
      <c r="I25" s="225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</row>
    <row r="26" spans="1:62" s="224" customFormat="1" ht="20.100000000000001" customHeight="1" x14ac:dyDescent="0.25">
      <c r="A26" s="223"/>
      <c r="B26" s="223"/>
      <c r="C26" s="223"/>
      <c r="D26" s="223"/>
      <c r="E26" s="223"/>
      <c r="F26" s="223"/>
      <c r="G26" s="223"/>
      <c r="H26" s="223"/>
      <c r="I26" s="223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</row>
    <row r="27" spans="1:62" s="224" customFormat="1" ht="20.100000000000001" customHeight="1" x14ac:dyDescent="0.25">
      <c r="A27" s="223"/>
      <c r="B27" s="223"/>
      <c r="C27" s="223"/>
      <c r="D27" s="223"/>
      <c r="E27" s="223"/>
      <c r="F27" s="223"/>
      <c r="G27" s="223"/>
      <c r="H27" s="223"/>
      <c r="I27" s="223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</row>
    <row r="28" spans="1:62" s="224" customFormat="1" ht="20.100000000000001" customHeight="1" x14ac:dyDescent="0.25">
      <c r="A28" s="223"/>
      <c r="B28" s="223"/>
      <c r="C28" s="223"/>
      <c r="D28" s="223"/>
      <c r="E28" s="223"/>
      <c r="F28" s="223"/>
      <c r="G28" s="223"/>
      <c r="H28" s="223"/>
      <c r="I28" s="223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</row>
    <row r="29" spans="1:62" s="222" customFormat="1" ht="20.100000000000001" customHeight="1" x14ac:dyDescent="0.25">
      <c r="A29" s="208"/>
      <c r="B29" s="208"/>
      <c r="C29" s="208"/>
      <c r="D29" s="223"/>
      <c r="E29" s="223"/>
      <c r="F29" s="223"/>
      <c r="G29" s="223"/>
      <c r="H29" s="223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</row>
    <row r="30" spans="1:62" s="222" customFormat="1" ht="20.100000000000001" customHeight="1" x14ac:dyDescent="0.25">
      <c r="A30" s="208"/>
      <c r="B30" s="208"/>
      <c r="C30" s="208"/>
      <c r="D30" s="223"/>
      <c r="E30" s="223"/>
      <c r="F30" s="223"/>
      <c r="G30" s="223"/>
      <c r="H30" s="223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</row>
    <row r="31" spans="1:62" s="222" customFormat="1" ht="20.100000000000001" customHeight="1" x14ac:dyDescent="0.25">
      <c r="A31" s="208"/>
      <c r="B31" s="208"/>
      <c r="C31" s="208"/>
      <c r="D31" s="223"/>
      <c r="E31" s="223"/>
      <c r="F31" s="223"/>
      <c r="G31" s="223"/>
      <c r="H31" s="223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</row>
    <row r="32" spans="1:62" s="222" customFormat="1" ht="20.100000000000001" customHeight="1" x14ac:dyDescent="0.25">
      <c r="A32" s="208"/>
      <c r="B32" s="208"/>
      <c r="C32" s="208"/>
      <c r="D32" s="223"/>
      <c r="E32" s="223"/>
      <c r="F32" s="223"/>
      <c r="G32" s="223"/>
      <c r="H32" s="223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</row>
    <row r="33" spans="1:62" s="222" customFormat="1" ht="20.100000000000001" customHeight="1" x14ac:dyDescent="0.25">
      <c r="A33" s="208"/>
      <c r="B33" s="208"/>
      <c r="C33" s="208"/>
      <c r="D33" s="223"/>
      <c r="E33" s="223"/>
      <c r="F33" s="223"/>
      <c r="G33" s="223"/>
      <c r="H33" s="223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</row>
    <row r="34" spans="1:62" s="222" customFormat="1" ht="20.100000000000001" customHeight="1" x14ac:dyDescent="0.25">
      <c r="A34" s="208"/>
      <c r="B34" s="208"/>
      <c r="C34" s="208"/>
      <c r="D34" s="223"/>
      <c r="E34" s="223"/>
      <c r="F34" s="223"/>
      <c r="G34" s="223"/>
      <c r="H34" s="223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</row>
    <row r="35" spans="1:62" s="224" customFormat="1" ht="27.95" customHeight="1" x14ac:dyDescent="0.25">
      <c r="A35" s="223"/>
      <c r="B35" s="223"/>
      <c r="C35" s="223"/>
      <c r="D35" s="223"/>
      <c r="E35" s="223"/>
      <c r="F35" s="223"/>
      <c r="G35" s="223"/>
      <c r="H35" s="223"/>
      <c r="I35" s="223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</row>
    <row r="36" spans="1:62" s="222" customFormat="1" ht="27.95" customHeight="1" x14ac:dyDescent="0.25">
      <c r="A36" s="208"/>
      <c r="B36" s="208"/>
      <c r="C36" s="208"/>
      <c r="D36" s="223"/>
      <c r="E36" s="223"/>
      <c r="F36" s="223"/>
      <c r="G36" s="223"/>
      <c r="H36" s="223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</row>
    <row r="37" spans="1:62" s="222" customFormat="1" ht="27.95" customHeight="1" x14ac:dyDescent="0.25">
      <c r="A37" s="208"/>
      <c r="B37" s="208"/>
      <c r="C37" s="208"/>
      <c r="D37" s="223"/>
      <c r="E37" s="223"/>
      <c r="F37" s="223"/>
      <c r="G37" s="223"/>
      <c r="H37" s="223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</row>
    <row r="38" spans="1:62" s="224" customFormat="1" ht="27.95" customHeight="1" x14ac:dyDescent="0.25">
      <c r="A38" s="223"/>
      <c r="B38" s="223"/>
      <c r="C38" s="223"/>
      <c r="D38" s="223"/>
      <c r="E38" s="223"/>
      <c r="F38" s="223"/>
      <c r="G38" s="223"/>
      <c r="H38" s="223"/>
      <c r="I38" s="223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</row>
    <row r="39" spans="1:62" s="216" customFormat="1" ht="27.95" customHeight="1" x14ac:dyDescent="0.2">
      <c r="D39" s="223"/>
      <c r="E39" s="223"/>
      <c r="F39" s="223"/>
      <c r="G39" s="223"/>
      <c r="H39" s="223"/>
    </row>
    <row r="40" spans="1:62" s="216" customFormat="1" ht="27.95" customHeight="1" x14ac:dyDescent="0.2">
      <c r="D40" s="223"/>
      <c r="E40" s="223"/>
      <c r="F40" s="223"/>
      <c r="G40" s="223"/>
      <c r="H40" s="223"/>
    </row>
    <row r="41" spans="1:62" s="216" customFormat="1" ht="27.95" customHeight="1" x14ac:dyDescent="0.2"/>
    <row r="42" spans="1:62" s="216" customFormat="1" ht="27.95" customHeight="1" x14ac:dyDescent="0.2"/>
    <row r="43" spans="1:62" s="216" customFormat="1" ht="27.95" customHeight="1" x14ac:dyDescent="0.2"/>
    <row r="44" spans="1:62" s="216" customFormat="1" ht="27.95" customHeight="1" x14ac:dyDescent="0.2"/>
    <row r="45" spans="1:62" s="216" customFormat="1" ht="27.95" customHeight="1" x14ac:dyDescent="0.2"/>
    <row r="46" spans="1:62" s="216" customFormat="1" ht="27.95" customHeight="1" x14ac:dyDescent="0.2"/>
    <row r="47" spans="1:62" s="216" customFormat="1" ht="27.95" customHeight="1" x14ac:dyDescent="0.2"/>
    <row r="48" spans="1:62" s="216" customFormat="1" ht="27.95" customHeight="1" x14ac:dyDescent="0.2"/>
    <row r="49" s="216" customFormat="1" x14ac:dyDescent="0.2"/>
    <row r="50" s="216" customFormat="1" x14ac:dyDescent="0.2"/>
    <row r="51" s="216" customFormat="1" x14ac:dyDescent="0.2"/>
    <row r="52" s="216" customFormat="1" x14ac:dyDescent="0.2"/>
    <row r="53" s="216" customFormat="1" x14ac:dyDescent="0.2"/>
    <row r="54" s="216" customFormat="1" x14ac:dyDescent="0.2"/>
    <row r="55" s="216" customFormat="1" x14ac:dyDescent="0.2"/>
    <row r="56" s="216" customFormat="1" x14ac:dyDescent="0.2"/>
    <row r="57" s="216" customFormat="1" x14ac:dyDescent="0.2"/>
    <row r="58" s="216" customFormat="1" x14ac:dyDescent="0.2"/>
    <row r="59" s="216" customFormat="1" x14ac:dyDescent="0.2"/>
    <row r="60" s="216" customFormat="1" x14ac:dyDescent="0.2"/>
    <row r="61" s="216" customFormat="1" x14ac:dyDescent="0.2"/>
    <row r="62" s="216" customFormat="1" x14ac:dyDescent="0.2"/>
    <row r="63" s="216" customFormat="1" x14ac:dyDescent="0.2"/>
    <row r="64" s="216" customFormat="1" x14ac:dyDescent="0.2"/>
    <row r="65" s="216" customFormat="1" x14ac:dyDescent="0.2"/>
    <row r="66" s="216" customFormat="1" x14ac:dyDescent="0.2"/>
    <row r="67" s="216" customFormat="1" x14ac:dyDescent="0.2"/>
    <row r="68" s="216" customFormat="1" x14ac:dyDescent="0.2"/>
    <row r="69" s="216" customFormat="1" x14ac:dyDescent="0.2"/>
    <row r="70" s="216" customFormat="1" x14ac:dyDescent="0.2"/>
    <row r="71" s="216" customFormat="1" x14ac:dyDescent="0.2"/>
    <row r="72" s="216" customFormat="1" x14ac:dyDescent="0.2"/>
    <row r="73" s="216" customFormat="1" x14ac:dyDescent="0.2"/>
    <row r="74" s="216" customFormat="1" x14ac:dyDescent="0.2"/>
    <row r="75" s="216" customFormat="1" x14ac:dyDescent="0.2"/>
    <row r="76" s="216" customFormat="1" x14ac:dyDescent="0.2"/>
    <row r="77" s="216" customFormat="1" x14ac:dyDescent="0.2"/>
    <row r="78" s="216" customFormat="1" x14ac:dyDescent="0.2"/>
    <row r="79" s="216" customFormat="1" x14ac:dyDescent="0.2"/>
    <row r="80" s="216" customFormat="1" x14ac:dyDescent="0.2"/>
    <row r="81" s="216" customFormat="1" x14ac:dyDescent="0.2"/>
    <row r="82" s="216" customFormat="1" x14ac:dyDescent="0.2"/>
    <row r="83" s="216" customFormat="1" x14ac:dyDescent="0.2"/>
    <row r="84" s="216" customFormat="1" x14ac:dyDescent="0.2"/>
    <row r="85" s="216" customFormat="1" x14ac:dyDescent="0.2"/>
    <row r="86" s="216" customFormat="1" x14ac:dyDescent="0.2"/>
    <row r="87" s="216" customFormat="1" x14ac:dyDescent="0.2"/>
    <row r="88" s="216" customFormat="1" x14ac:dyDescent="0.2"/>
    <row r="89" s="216" customFormat="1" x14ac:dyDescent="0.2"/>
    <row r="90" s="216" customFormat="1" x14ac:dyDescent="0.2"/>
    <row r="91" s="216" customFormat="1" x14ac:dyDescent="0.2"/>
    <row r="92" s="216" customFormat="1" x14ac:dyDescent="0.2"/>
    <row r="93" s="216" customFormat="1" x14ac:dyDescent="0.2"/>
    <row r="94" s="216" customFormat="1" x14ac:dyDescent="0.2"/>
    <row r="95" s="216" customFormat="1" x14ac:dyDescent="0.2"/>
    <row r="96" s="216" customFormat="1" x14ac:dyDescent="0.2"/>
    <row r="97" s="216" customFormat="1" x14ac:dyDescent="0.2"/>
    <row r="98" s="216" customFormat="1" x14ac:dyDescent="0.2"/>
    <row r="99" s="216" customFormat="1" x14ac:dyDescent="0.2"/>
    <row r="100" s="216" customFormat="1" x14ac:dyDescent="0.2"/>
    <row r="101" s="216" customFormat="1" x14ac:dyDescent="0.2"/>
    <row r="102" s="216" customFormat="1" x14ac:dyDescent="0.2"/>
    <row r="103" s="216" customFormat="1" x14ac:dyDescent="0.2"/>
    <row r="104" s="216" customFormat="1" x14ac:dyDescent="0.2"/>
    <row r="105" s="216" customFormat="1" x14ac:dyDescent="0.2"/>
    <row r="106" s="216" customFormat="1" x14ac:dyDescent="0.2"/>
    <row r="107" s="216" customFormat="1" x14ac:dyDescent="0.2"/>
    <row r="108" s="216" customFormat="1" x14ac:dyDescent="0.2"/>
    <row r="109" s="216" customFormat="1" x14ac:dyDescent="0.2"/>
    <row r="110" s="216" customFormat="1" x14ac:dyDescent="0.2"/>
    <row r="111" s="216" customFormat="1" x14ac:dyDescent="0.2"/>
    <row r="112" s="216" customFormat="1" x14ac:dyDescent="0.2"/>
    <row r="113" s="216" customFormat="1" x14ac:dyDescent="0.2"/>
    <row r="114" s="216" customFormat="1" x14ac:dyDescent="0.2"/>
    <row r="115" s="216" customFormat="1" x14ac:dyDescent="0.2"/>
    <row r="116" s="216" customFormat="1" x14ac:dyDescent="0.2"/>
    <row r="117" s="216" customFormat="1" x14ac:dyDescent="0.2"/>
    <row r="118" s="216" customFormat="1" x14ac:dyDescent="0.2"/>
    <row r="119" s="216" customFormat="1" x14ac:dyDescent="0.2"/>
    <row r="120" s="216" customFormat="1" x14ac:dyDescent="0.2"/>
    <row r="121" s="216" customFormat="1" x14ac:dyDescent="0.2"/>
    <row r="122" s="216" customFormat="1" x14ac:dyDescent="0.2"/>
    <row r="123" s="216" customFormat="1" x14ac:dyDescent="0.2"/>
    <row r="124" s="216" customFormat="1" x14ac:dyDescent="0.2"/>
    <row r="125" s="216" customFormat="1" x14ac:dyDescent="0.2"/>
    <row r="126" s="216" customFormat="1" x14ac:dyDescent="0.2"/>
    <row r="127" s="216" customFormat="1" x14ac:dyDescent="0.2"/>
    <row r="128" s="216" customFormat="1" x14ac:dyDescent="0.2"/>
    <row r="129" s="216" customFormat="1" x14ac:dyDescent="0.2"/>
    <row r="130" s="216" customFormat="1" x14ac:dyDescent="0.2"/>
    <row r="131" s="216" customFormat="1" x14ac:dyDescent="0.2"/>
    <row r="132" s="216" customFormat="1" x14ac:dyDescent="0.2"/>
    <row r="133" s="216" customFormat="1" x14ac:dyDescent="0.2"/>
    <row r="134" s="216" customFormat="1" x14ac:dyDescent="0.2"/>
    <row r="135" s="216" customFormat="1" x14ac:dyDescent="0.2"/>
    <row r="136" s="216" customFormat="1" x14ac:dyDescent="0.2"/>
    <row r="137" s="216" customFormat="1" x14ac:dyDescent="0.2"/>
    <row r="138" s="216" customFormat="1" x14ac:dyDescent="0.2"/>
    <row r="139" s="216" customFormat="1" x14ac:dyDescent="0.2"/>
    <row r="140" s="216" customFormat="1" x14ac:dyDescent="0.2"/>
    <row r="141" s="216" customFormat="1" x14ac:dyDescent="0.2"/>
    <row r="142" s="216" customFormat="1" x14ac:dyDescent="0.2"/>
    <row r="143" s="216" customFormat="1" x14ac:dyDescent="0.2"/>
    <row r="144" s="216" customFormat="1" x14ac:dyDescent="0.2"/>
    <row r="145" s="216" customFormat="1" x14ac:dyDescent="0.2"/>
    <row r="146" s="216" customFormat="1" x14ac:dyDescent="0.2"/>
    <row r="147" s="216" customFormat="1" x14ac:dyDescent="0.2"/>
    <row r="148" s="216" customFormat="1" x14ac:dyDescent="0.2"/>
    <row r="149" s="216" customFormat="1" x14ac:dyDescent="0.2"/>
    <row r="150" s="216" customFormat="1" x14ac:dyDescent="0.2"/>
    <row r="151" s="216" customFormat="1" x14ac:dyDescent="0.2"/>
    <row r="152" s="216" customFormat="1" x14ac:dyDescent="0.2"/>
    <row r="153" s="216" customFormat="1" x14ac:dyDescent="0.2"/>
    <row r="154" s="216" customFormat="1" x14ac:dyDescent="0.2"/>
    <row r="155" s="216" customFormat="1" x14ac:dyDescent="0.2"/>
    <row r="156" s="216" customFormat="1" x14ac:dyDescent="0.2"/>
    <row r="157" s="216" customFormat="1" x14ac:dyDescent="0.2"/>
    <row r="158" s="216" customFormat="1" x14ac:dyDescent="0.2"/>
    <row r="159" s="216" customFormat="1" x14ac:dyDescent="0.2"/>
    <row r="160" s="216" customFormat="1" x14ac:dyDescent="0.2"/>
    <row r="161" s="216" customFormat="1" x14ac:dyDescent="0.2"/>
  </sheetData>
  <sheetProtection formatCells="0" formatColumns="0" formatRows="0" insertColumns="0" insertRows="0" insertHyperlinks="0" deleteColumns="0" deleteRows="0" sort="0" autoFilter="0" pivotTables="0"/>
  <mergeCells count="12">
    <mergeCell ref="H11:I12"/>
    <mergeCell ref="H13:H14"/>
    <mergeCell ref="D13:D14"/>
    <mergeCell ref="I13:L13"/>
    <mergeCell ref="M13:P13"/>
    <mergeCell ref="C11:E12"/>
    <mergeCell ref="E13:F13"/>
    <mergeCell ref="B2:L3"/>
    <mergeCell ref="C5:E6"/>
    <mergeCell ref="D7:K7"/>
    <mergeCell ref="D8:F8"/>
    <mergeCell ref="G8:J8"/>
  </mergeCells>
  <conditionalFormatting sqref="R2:R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Instrucciones</vt:lpstr>
      <vt:lpstr>Total</vt:lpstr>
      <vt:lpstr>Combustibles sólidos</vt:lpstr>
      <vt:lpstr>Combustibles gaseosos</vt:lpstr>
      <vt:lpstr>Combustibles pesados</vt:lpstr>
      <vt:lpstr>Combustibles líquidos ligeros</vt:lpstr>
      <vt:lpstr>Biomasa</vt:lpstr>
      <vt:lpstr>Fabricación sustancias quim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 Selle</dc:creator>
  <cp:lastModifiedBy>Evelyn Cazorla</cp:lastModifiedBy>
  <cp:lastPrinted>2020-02-02T18:24:59Z</cp:lastPrinted>
  <dcterms:created xsi:type="dcterms:W3CDTF">2020-01-02T18:23:47Z</dcterms:created>
  <dcterms:modified xsi:type="dcterms:W3CDTF">2021-10-19T16:48:19Z</dcterms:modified>
</cp:coreProperties>
</file>