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evelyn.cazorla\Desktop\EVELYN CAZORLA\RETC\SUIA\RETCE_SUIA\PORTAL WEB\19_10_2021\ANEXOS\ANEXO 5. CALCULADORAS\"/>
    </mc:Choice>
  </mc:AlternateContent>
  <bookViews>
    <workbookView xWindow="0" yWindow="465" windowWidth="28800" windowHeight="16485" tabRatio="873"/>
  </bookViews>
  <sheets>
    <sheet name="Instrucciones" sheetId="2" r:id="rId1"/>
    <sheet name="Total" sheetId="30" r:id="rId2"/>
    <sheet name="Combustibles sólidos" sheetId="3" r:id="rId3"/>
    <sheet name="Combustibles gaseosos" sheetId="5" r:id="rId4"/>
    <sheet name="Combustibles pesados" sheetId="6" r:id="rId5"/>
    <sheet name="Combustibles líquidos ligeros" sheetId="7" r:id="rId6"/>
    <sheet name="Biomasa" sheetId="8" r:id="rId7"/>
    <sheet name="Desechos peligrosos" sheetId="26" r:id="rId8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6" i="30" l="1"/>
  <c r="L8" i="5"/>
  <c r="J34" i="5" s="1"/>
  <c r="D34" i="5" s="1"/>
  <c r="N8" i="7"/>
  <c r="J17" i="7" s="1"/>
  <c r="D17" i="7" s="1"/>
  <c r="J34" i="7"/>
  <c r="D34" i="7"/>
  <c r="N35" i="8"/>
  <c r="E35" i="8"/>
  <c r="I33" i="3"/>
  <c r="D33" i="3" s="1"/>
  <c r="N34" i="5"/>
  <c r="E34" i="5"/>
  <c r="M9" i="6"/>
  <c r="J35" i="6"/>
  <c r="D35" i="6"/>
  <c r="N35" i="6"/>
  <c r="E35" i="6" s="1"/>
  <c r="N34" i="7"/>
  <c r="E34" i="7"/>
  <c r="J35" i="8"/>
  <c r="D35" i="8"/>
  <c r="J33" i="5"/>
  <c r="D33" i="5" s="1"/>
  <c r="J33" i="7"/>
  <c r="D33" i="7"/>
  <c r="N34" i="8"/>
  <c r="E34" i="8"/>
  <c r="I32" i="3"/>
  <c r="D32" i="3" s="1"/>
  <c r="N33" i="5"/>
  <c r="E33" i="5"/>
  <c r="J34" i="6"/>
  <c r="D34" i="6"/>
  <c r="N34" i="6"/>
  <c r="E34" i="6" s="1"/>
  <c r="N33" i="7"/>
  <c r="E33" i="7" s="1"/>
  <c r="J34" i="8"/>
  <c r="D34" i="8"/>
  <c r="J31" i="7"/>
  <c r="D31" i="7" s="1"/>
  <c r="N32" i="8"/>
  <c r="E32" i="8"/>
  <c r="I30" i="3"/>
  <c r="D30" i="3" s="1"/>
  <c r="N31" i="5"/>
  <c r="E31" i="5" s="1"/>
  <c r="J32" i="6"/>
  <c r="D32" i="6" s="1"/>
  <c r="N32" i="6"/>
  <c r="E32" i="6"/>
  <c r="N31" i="7"/>
  <c r="E31" i="7" s="1"/>
  <c r="J32" i="8"/>
  <c r="D32" i="8"/>
  <c r="N9" i="7"/>
  <c r="N25" i="7" s="1"/>
  <c r="E25" i="7" s="1"/>
  <c r="C17" i="30" s="1"/>
  <c r="N24" i="7"/>
  <c r="E24" i="7" s="1"/>
  <c r="C16" i="30" s="1"/>
  <c r="E16" i="30" s="1"/>
  <c r="N22" i="8"/>
  <c r="E22" i="8"/>
  <c r="N21" i="5"/>
  <c r="E21" i="5"/>
  <c r="N22" i="6"/>
  <c r="E22" i="6" s="1"/>
  <c r="N21" i="7"/>
  <c r="E21" i="7"/>
  <c r="J22" i="8"/>
  <c r="D22" i="8"/>
  <c r="J19" i="5"/>
  <c r="D19" i="5"/>
  <c r="J19" i="7"/>
  <c r="D19" i="7" s="1"/>
  <c r="N20" i="8"/>
  <c r="E20" i="8"/>
  <c r="N19" i="5"/>
  <c r="E19" i="5"/>
  <c r="J20" i="6"/>
  <c r="D20" i="6"/>
  <c r="N20" i="6"/>
  <c r="E20" i="6" s="1"/>
  <c r="N19" i="7"/>
  <c r="E19" i="7" s="1"/>
  <c r="J20" i="8"/>
  <c r="D20" i="8"/>
  <c r="N18" i="8"/>
  <c r="E18" i="8"/>
  <c r="I16" i="3"/>
  <c r="D16" i="3"/>
  <c r="N17" i="5"/>
  <c r="E17" i="5"/>
  <c r="J18" i="6"/>
  <c r="D18" i="6" s="1"/>
  <c r="N18" i="6"/>
  <c r="E18" i="6" s="1"/>
  <c r="N17" i="7"/>
  <c r="E17" i="7" s="1"/>
  <c r="J18" i="8"/>
  <c r="D18" i="8"/>
  <c r="J18" i="7"/>
  <c r="D18" i="7" s="1"/>
  <c r="N19" i="8"/>
  <c r="E19" i="8"/>
  <c r="I17" i="3"/>
  <c r="D17" i="3"/>
  <c r="N18" i="5"/>
  <c r="E18" i="5"/>
  <c r="J19" i="6"/>
  <c r="D19" i="6"/>
  <c r="N19" i="6"/>
  <c r="E19" i="6" s="1"/>
  <c r="N18" i="7"/>
  <c r="E18" i="7"/>
  <c r="J19" i="8"/>
  <c r="D19" i="8"/>
  <c r="N21" i="8"/>
  <c r="E21" i="8"/>
  <c r="I19" i="3"/>
  <c r="D19" i="3"/>
  <c r="N20" i="5"/>
  <c r="E20" i="5"/>
  <c r="J21" i="6"/>
  <c r="D21" i="6"/>
  <c r="N21" i="6"/>
  <c r="E21" i="6" s="1"/>
  <c r="N20" i="7"/>
  <c r="E20" i="7" s="1"/>
  <c r="J21" i="8"/>
  <c r="D21" i="8"/>
  <c r="J22" i="7"/>
  <c r="D22" i="7" s="1"/>
  <c r="N23" i="8"/>
  <c r="E23" i="8"/>
  <c r="I21" i="3"/>
  <c r="D21" i="3" s="1"/>
  <c r="L9" i="5"/>
  <c r="N22" i="5"/>
  <c r="E22" i="5"/>
  <c r="J23" i="6"/>
  <c r="D23" i="6"/>
  <c r="N23" i="6"/>
  <c r="E23" i="6" s="1"/>
  <c r="J23" i="8"/>
  <c r="D23" i="8"/>
  <c r="J23" i="5"/>
  <c r="D23" i="5" s="1"/>
  <c r="N24" i="8"/>
  <c r="E24" i="8"/>
  <c r="I22" i="3"/>
  <c r="D22" i="3" s="1"/>
  <c r="N23" i="5"/>
  <c r="E23" i="5"/>
  <c r="J24" i="6"/>
  <c r="D24" i="6"/>
  <c r="N24" i="6"/>
  <c r="E24" i="6" s="1"/>
  <c r="N23" i="7"/>
  <c r="E23" i="7" s="1"/>
  <c r="J24" i="8"/>
  <c r="D24" i="8"/>
  <c r="J27" i="7"/>
  <c r="D27" i="7" s="1"/>
  <c r="N28" i="8"/>
  <c r="E28" i="8"/>
  <c r="I26" i="3"/>
  <c r="D26" i="3" s="1"/>
  <c r="N27" i="5"/>
  <c r="E27" i="5" s="1"/>
  <c r="J28" i="6"/>
  <c r="D28" i="6" s="1"/>
  <c r="N28" i="6"/>
  <c r="E28" i="6" s="1"/>
  <c r="J28" i="8"/>
  <c r="D28" i="8"/>
  <c r="J28" i="7"/>
  <c r="D28" i="7" s="1"/>
  <c r="N29" i="8"/>
  <c r="E29" i="8"/>
  <c r="I27" i="3"/>
  <c r="D27" i="3" s="1"/>
  <c r="N28" i="5"/>
  <c r="E28" i="5"/>
  <c r="J29" i="6"/>
  <c r="D29" i="6"/>
  <c r="N29" i="6"/>
  <c r="E29" i="6"/>
  <c r="J29" i="8"/>
  <c r="D29" i="8"/>
  <c r="J29" i="7"/>
  <c r="D29" i="7" s="1"/>
  <c r="N30" i="8"/>
  <c r="E30" i="8"/>
  <c r="I28" i="3"/>
  <c r="D28" i="3" s="1"/>
  <c r="J30" i="6"/>
  <c r="D30" i="6" s="1"/>
  <c r="J30" i="8"/>
  <c r="D30" i="8"/>
  <c r="J30" i="5"/>
  <c r="D30" i="5" s="1"/>
  <c r="N31" i="8"/>
  <c r="E31" i="8"/>
  <c r="I29" i="3"/>
  <c r="D29" i="3" s="1"/>
  <c r="N30" i="5"/>
  <c r="E30" i="5"/>
  <c r="J31" i="6"/>
  <c r="D31" i="6"/>
  <c r="N31" i="6"/>
  <c r="E31" i="6" s="1"/>
  <c r="N30" i="7"/>
  <c r="E30" i="7"/>
  <c r="J31" i="8"/>
  <c r="D31" i="8"/>
  <c r="N33" i="8"/>
  <c r="E33" i="8"/>
  <c r="I31" i="3"/>
  <c r="D31" i="3" s="1"/>
  <c r="N32" i="5"/>
  <c r="E32" i="5" s="1"/>
  <c r="J33" i="6"/>
  <c r="D33" i="6" s="1"/>
  <c r="N33" i="6"/>
  <c r="E33" i="6"/>
  <c r="N32" i="7"/>
  <c r="E32" i="7" s="1"/>
  <c r="J33" i="8"/>
  <c r="D33" i="8"/>
  <c r="I34" i="3"/>
  <c r="D34" i="3" s="1"/>
  <c r="N35" i="5"/>
  <c r="E35" i="5"/>
  <c r="J36" i="6"/>
  <c r="D36" i="6" s="1"/>
  <c r="N36" i="6"/>
  <c r="E36" i="6"/>
  <c r="J36" i="8"/>
  <c r="D36" i="8"/>
  <c r="J36" i="7"/>
  <c r="D36" i="7" s="1"/>
  <c r="N37" i="8"/>
  <c r="E37" i="8"/>
  <c r="I35" i="3"/>
  <c r="D35" i="3" s="1"/>
  <c r="N36" i="5"/>
  <c r="E36" i="5"/>
  <c r="J37" i="6"/>
  <c r="D37" i="6"/>
  <c r="N37" i="6"/>
  <c r="E37" i="6" s="1"/>
  <c r="J37" i="8"/>
  <c r="D37" i="8"/>
  <c r="N38" i="8"/>
  <c r="E38" i="8"/>
  <c r="I36" i="3"/>
  <c r="D36" i="3" s="1"/>
  <c r="J38" i="8"/>
  <c r="D38" i="8"/>
  <c r="J38" i="7"/>
  <c r="D38" i="7"/>
  <c r="I37" i="3"/>
  <c r="D37" i="3" s="1"/>
  <c r="N38" i="5"/>
  <c r="E38" i="5" s="1"/>
  <c r="J39" i="6"/>
  <c r="D39" i="6" s="1"/>
  <c r="N39" i="6"/>
  <c r="E39" i="6"/>
  <c r="J39" i="8"/>
  <c r="D39" i="8"/>
  <c r="I38" i="3"/>
  <c r="D38" i="3" s="1"/>
  <c r="C31" i="30" s="1"/>
  <c r="J40" i="8"/>
  <c r="D40" i="8"/>
  <c r="J16" i="7"/>
  <c r="D16" i="7"/>
  <c r="N17" i="8"/>
  <c r="E17" i="8"/>
  <c r="I15" i="3"/>
  <c r="D15" i="3" s="1"/>
  <c r="N16" i="5"/>
  <c r="E16" i="5"/>
  <c r="J17" i="6"/>
  <c r="D17" i="6" s="1"/>
  <c r="N17" i="6"/>
  <c r="E17" i="6"/>
  <c r="N16" i="7"/>
  <c r="E16" i="7" s="1"/>
  <c r="J17" i="8"/>
  <c r="D17" i="8"/>
  <c r="D9" i="30"/>
  <c r="D10" i="30"/>
  <c r="D11" i="30"/>
  <c r="J22" i="26"/>
  <c r="D22" i="26"/>
  <c r="D12" i="30" s="1"/>
  <c r="N22" i="26"/>
  <c r="E22" i="26"/>
  <c r="D13" i="30"/>
  <c r="J24" i="26"/>
  <c r="D24" i="26"/>
  <c r="D14" i="30" s="1"/>
  <c r="N24" i="26"/>
  <c r="E24" i="26"/>
  <c r="J25" i="26"/>
  <c r="D25" i="26" s="1"/>
  <c r="N25" i="26"/>
  <c r="E25" i="26" s="1"/>
  <c r="D17" i="30"/>
  <c r="D18" i="30"/>
  <c r="J29" i="26"/>
  <c r="D29" i="26"/>
  <c r="D19" i="30" s="1"/>
  <c r="N29" i="26"/>
  <c r="E29" i="26"/>
  <c r="J30" i="26"/>
  <c r="D30" i="26" s="1"/>
  <c r="N30" i="26"/>
  <c r="E30" i="26" s="1"/>
  <c r="D21" i="30"/>
  <c r="J32" i="26"/>
  <c r="D32" i="26" s="1"/>
  <c r="N32" i="26"/>
  <c r="E32" i="26" s="1"/>
  <c r="D23" i="30"/>
  <c r="J34" i="26"/>
  <c r="D34" i="26" s="1"/>
  <c r="D24" i="30" s="1"/>
  <c r="N34" i="26"/>
  <c r="E34" i="26" s="1"/>
  <c r="D25" i="30"/>
  <c r="D26" i="30"/>
  <c r="J37" i="26"/>
  <c r="D37" i="26"/>
  <c r="D27" i="30" s="1"/>
  <c r="N37" i="26"/>
  <c r="E37" i="26"/>
  <c r="J38" i="26"/>
  <c r="D38" i="26" s="1"/>
  <c r="N38" i="26"/>
  <c r="E38" i="26" s="1"/>
  <c r="J39" i="26"/>
  <c r="D39" i="26"/>
  <c r="D29" i="30" s="1"/>
  <c r="N39" i="26"/>
  <c r="E39" i="26"/>
  <c r="J40" i="26"/>
  <c r="D40" i="26" s="1"/>
  <c r="N40" i="26"/>
  <c r="E40" i="26" s="1"/>
  <c r="J41" i="26"/>
  <c r="D41" i="26"/>
  <c r="D31" i="30" s="1"/>
  <c r="N41" i="26"/>
  <c r="E41" i="26"/>
  <c r="J18" i="26"/>
  <c r="D18" i="26" s="1"/>
  <c r="N18" i="26"/>
  <c r="E18" i="26" s="1"/>
  <c r="E25" i="6"/>
  <c r="E26" i="6"/>
  <c r="E27" i="6"/>
  <c r="E30" i="6"/>
  <c r="E38" i="6"/>
  <c r="E40" i="6"/>
  <c r="D8" i="30" l="1"/>
  <c r="D28" i="30"/>
  <c r="D30" i="30"/>
  <c r="D20" i="30"/>
  <c r="D15" i="30"/>
  <c r="D22" i="30"/>
  <c r="E17" i="30"/>
  <c r="E31" i="30"/>
  <c r="J35" i="7"/>
  <c r="D35" i="7" s="1"/>
  <c r="J32" i="7"/>
  <c r="D32" i="7" s="1"/>
  <c r="N27" i="7"/>
  <c r="E27" i="7" s="1"/>
  <c r="J23" i="7"/>
  <c r="D23" i="7" s="1"/>
  <c r="C15" i="30" s="1"/>
  <c r="E15" i="30" s="1"/>
  <c r="N28" i="7"/>
  <c r="E28" i="7" s="1"/>
  <c r="N26" i="7"/>
  <c r="E26" i="7" s="1"/>
  <c r="C18" i="30" s="1"/>
  <c r="E18" i="30" s="1"/>
  <c r="N36" i="7"/>
  <c r="E36" i="7" s="1"/>
  <c r="N22" i="7"/>
  <c r="E22" i="7" s="1"/>
  <c r="C13" i="30"/>
  <c r="E13" i="30" s="1"/>
  <c r="J37" i="7"/>
  <c r="D37" i="7" s="1"/>
  <c r="J30" i="7"/>
  <c r="D30" i="7" s="1"/>
  <c r="N29" i="7"/>
  <c r="E29" i="7" s="1"/>
  <c r="J20" i="7"/>
  <c r="D20" i="7" s="1"/>
  <c r="C12" i="30" s="1"/>
  <c r="E12" i="30" s="1"/>
  <c r="C29" i="30"/>
  <c r="E29" i="30" s="1"/>
  <c r="C11" i="30"/>
  <c r="E11" i="30" s="1"/>
  <c r="C14" i="30"/>
  <c r="E14" i="30" s="1"/>
  <c r="C26" i="30"/>
  <c r="E26" i="30" s="1"/>
  <c r="J16" i="5"/>
  <c r="D16" i="5" s="1"/>
  <c r="C8" i="30" s="1"/>
  <c r="E8" i="30" s="1"/>
  <c r="J38" i="5"/>
  <c r="D38" i="5" s="1"/>
  <c r="C30" i="30" s="1"/>
  <c r="E30" i="30" s="1"/>
  <c r="J36" i="5"/>
  <c r="D36" i="5" s="1"/>
  <c r="J29" i="5"/>
  <c r="D29" i="5" s="1"/>
  <c r="J20" i="5"/>
  <c r="D20" i="5" s="1"/>
  <c r="J17" i="5"/>
  <c r="D17" i="5" s="1"/>
  <c r="J35" i="5"/>
  <c r="D35" i="5" s="1"/>
  <c r="C22" i="30"/>
  <c r="J28" i="5"/>
  <c r="D28" i="5" s="1"/>
  <c r="C9" i="30"/>
  <c r="E9" i="30" s="1"/>
  <c r="C25" i="30"/>
  <c r="E25" i="30" s="1"/>
  <c r="C28" i="30"/>
  <c r="J32" i="5"/>
  <c r="D32" i="5" s="1"/>
  <c r="C24" i="30" s="1"/>
  <c r="E24" i="30" s="1"/>
  <c r="C21" i="30"/>
  <c r="E21" i="30" s="1"/>
  <c r="J27" i="5"/>
  <c r="D27" i="5" s="1"/>
  <c r="C19" i="30" s="1"/>
  <c r="E19" i="30" s="1"/>
  <c r="J22" i="5"/>
  <c r="D22" i="5" s="1"/>
  <c r="J18" i="5"/>
  <c r="D18" i="5" s="1"/>
  <c r="C10" i="30" s="1"/>
  <c r="E10" i="30" s="1"/>
  <c r="J31" i="5"/>
  <c r="D31" i="5" s="1"/>
  <c r="C23" i="30" s="1"/>
  <c r="E23" i="30" s="1"/>
  <c r="E28" i="30" l="1"/>
  <c r="E22" i="30"/>
  <c r="C27" i="30"/>
  <c r="E27" i="30" s="1"/>
  <c r="C20" i="30"/>
  <c r="E20" i="30" s="1"/>
</calcChain>
</file>

<file path=xl/sharedStrings.xml><?xml version="1.0" encoding="utf-8"?>
<sst xmlns="http://schemas.openxmlformats.org/spreadsheetml/2006/main" count="1271" uniqueCount="167">
  <si>
    <t>NOx</t>
  </si>
  <si>
    <t>CO</t>
  </si>
  <si>
    <t>SOx</t>
  </si>
  <si>
    <t>Pb</t>
  </si>
  <si>
    <t>Cd</t>
  </si>
  <si>
    <t>Hg</t>
  </si>
  <si>
    <t>As</t>
  </si>
  <si>
    <t>Cr</t>
  </si>
  <si>
    <t>Zn</t>
  </si>
  <si>
    <t>PCB</t>
  </si>
  <si>
    <t>PCDD/F</t>
  </si>
  <si>
    <t>HCB</t>
  </si>
  <si>
    <t>ng I-TEQ/GJ</t>
  </si>
  <si>
    <t>Combustible</t>
  </si>
  <si>
    <t>Gasolina</t>
  </si>
  <si>
    <t>Coque de petróleo</t>
  </si>
  <si>
    <t>Carbón de coque</t>
  </si>
  <si>
    <t>Carbón vegetal</t>
  </si>
  <si>
    <t>Sólido</t>
  </si>
  <si>
    <t>Gaseoso</t>
  </si>
  <si>
    <t>Biomasa</t>
  </si>
  <si>
    <t>PM</t>
  </si>
  <si>
    <t>COV</t>
  </si>
  <si>
    <t>COVDM</t>
  </si>
  <si>
    <t>Contaminante</t>
  </si>
  <si>
    <t>ND</t>
  </si>
  <si>
    <t>Factores no disponibles</t>
  </si>
  <si>
    <t>FE</t>
  </si>
  <si>
    <t>Unidad</t>
  </si>
  <si>
    <t>Tier 1 Factores por defecto</t>
  </si>
  <si>
    <t>-</t>
  </si>
  <si>
    <t>Gas Natural</t>
  </si>
  <si>
    <t>GLP</t>
  </si>
  <si>
    <t>Diesel (gas oil)</t>
  </si>
  <si>
    <t>Madera</t>
  </si>
  <si>
    <t>Poder calorífico promedio (GJ/Tm)</t>
  </si>
  <si>
    <t>Toneladas</t>
  </si>
  <si>
    <t>Coque de carbón</t>
  </si>
  <si>
    <t>Resultados</t>
  </si>
  <si>
    <r>
      <t>N</t>
    </r>
    <r>
      <rPr>
        <vertAlign val="subscript"/>
        <sz val="10"/>
        <color theme="4" tint="-0.499984740745262"/>
        <rFont val="Arial"/>
        <family val="2"/>
      </rPr>
      <t>2</t>
    </r>
    <r>
      <rPr>
        <sz val="10"/>
        <color theme="4" tint="-0.499984740745262"/>
        <rFont val="Arial"/>
        <family val="2"/>
      </rPr>
      <t>O</t>
    </r>
  </si>
  <si>
    <r>
      <t>CO</t>
    </r>
    <r>
      <rPr>
        <vertAlign val="subscript"/>
        <sz val="10"/>
        <color theme="4" tint="-0.499984740745262"/>
        <rFont val="Arial"/>
        <family val="2"/>
      </rPr>
      <t>2</t>
    </r>
  </si>
  <si>
    <r>
      <t>CH</t>
    </r>
    <r>
      <rPr>
        <vertAlign val="subscript"/>
        <sz val="10"/>
        <color theme="4" tint="-0.499984740745262"/>
        <rFont val="Arial"/>
        <family val="2"/>
      </rPr>
      <t>4</t>
    </r>
  </si>
  <si>
    <r>
      <t>PM</t>
    </r>
    <r>
      <rPr>
        <vertAlign val="subscript"/>
        <sz val="10"/>
        <color theme="4" tint="-0.499984740745262"/>
        <rFont val="Arial"/>
        <family val="2"/>
      </rPr>
      <t>10</t>
    </r>
  </si>
  <si>
    <r>
      <t>PM</t>
    </r>
    <r>
      <rPr>
        <vertAlign val="subscript"/>
        <sz val="10"/>
        <color theme="4" tint="-0.499984740745262"/>
        <rFont val="Arial"/>
        <family val="2"/>
      </rPr>
      <t>2.5</t>
    </r>
  </si>
  <si>
    <r>
      <t>NH</t>
    </r>
    <r>
      <rPr>
        <vertAlign val="subscript"/>
        <sz val="10"/>
        <color theme="4" tint="-0.499984740745262"/>
        <rFont val="Arial"/>
        <family val="2"/>
      </rPr>
      <t>3</t>
    </r>
  </si>
  <si>
    <r>
      <t>C</t>
    </r>
    <r>
      <rPr>
        <vertAlign val="subscript"/>
        <sz val="10"/>
        <color theme="4" tint="-0.499984740745262"/>
        <rFont val="Arial"/>
        <family val="2"/>
      </rPr>
      <t>6</t>
    </r>
    <r>
      <rPr>
        <sz val="10"/>
        <color theme="4" tint="-0.499984740745262"/>
        <rFont val="Arial"/>
        <family val="2"/>
      </rPr>
      <t>H</t>
    </r>
    <r>
      <rPr>
        <vertAlign val="subscript"/>
        <sz val="10"/>
        <color theme="4" tint="-0.499984740745262"/>
        <rFont val="Arial"/>
        <family val="2"/>
      </rPr>
      <t>6</t>
    </r>
  </si>
  <si>
    <r>
      <t>C</t>
    </r>
    <r>
      <rPr>
        <vertAlign val="subscript"/>
        <sz val="10"/>
        <color theme="4" tint="-0.499984740745262"/>
        <rFont val="Arial"/>
        <family val="2"/>
      </rPr>
      <t>7</t>
    </r>
    <r>
      <rPr>
        <sz val="10"/>
        <color theme="4" tint="-0.499984740745262"/>
        <rFont val="Arial"/>
        <family val="2"/>
      </rPr>
      <t>H</t>
    </r>
    <r>
      <rPr>
        <vertAlign val="subscript"/>
        <sz val="10"/>
        <color theme="4" tint="-0.499984740745262"/>
        <rFont val="Arial"/>
        <family val="2"/>
      </rPr>
      <t>8</t>
    </r>
  </si>
  <si>
    <r>
      <t>C</t>
    </r>
    <r>
      <rPr>
        <vertAlign val="subscript"/>
        <sz val="10"/>
        <color theme="4" tint="-0.499984740745262"/>
        <rFont val="Arial"/>
        <family val="2"/>
      </rPr>
      <t>8</t>
    </r>
    <r>
      <rPr>
        <sz val="10"/>
        <color theme="4" tint="-0.499984740745262"/>
        <rFont val="Arial"/>
        <family val="2"/>
      </rPr>
      <t>H</t>
    </r>
    <r>
      <rPr>
        <vertAlign val="subscript"/>
        <sz val="10"/>
        <color theme="4" tint="-0.499984740745262"/>
        <rFont val="Arial"/>
        <family val="2"/>
      </rPr>
      <t xml:space="preserve">10 </t>
    </r>
  </si>
  <si>
    <t>Gas LP</t>
  </si>
  <si>
    <r>
      <t>m</t>
    </r>
    <r>
      <rPr>
        <vertAlign val="superscript"/>
        <sz val="10"/>
        <rFont val="Arial"/>
        <family val="2"/>
      </rPr>
      <t>3</t>
    </r>
  </si>
  <si>
    <t>toneladas</t>
  </si>
  <si>
    <r>
      <t>m</t>
    </r>
    <r>
      <rPr>
        <vertAlign val="superscript"/>
        <sz val="10"/>
        <rFont val="Arial"/>
        <family val="2"/>
      </rPr>
      <t>3</t>
    </r>
    <r>
      <rPr>
        <sz val="12"/>
        <color theme="1"/>
        <rFont val="Rockwell"/>
        <family val="2"/>
        <scheme val="minor"/>
      </rPr>
      <t/>
    </r>
  </si>
  <si>
    <t>Densidad promedio (ton/m³)</t>
  </si>
  <si>
    <t>Combustibles asociados</t>
  </si>
  <si>
    <t>Instrucciones</t>
  </si>
  <si>
    <t>Da click para iniciar</t>
  </si>
  <si>
    <t>Calculadora</t>
  </si>
  <si>
    <t>Datos específicos</t>
  </si>
  <si>
    <t>g/GJ</t>
  </si>
  <si>
    <t>mg/GJ</t>
  </si>
  <si>
    <t>µg/GJ</t>
  </si>
  <si>
    <t>Unidad del FE</t>
  </si>
  <si>
    <t>Estado del combustible</t>
  </si>
  <si>
    <t>En la tabla de Resultados, se muestran las emisiones calculadas por el método factores de emisión en toneladas</t>
  </si>
  <si>
    <t>Gas natural y  GLP</t>
  </si>
  <si>
    <t>ng WHO-TEG/GJ</t>
  </si>
  <si>
    <t>BIOMASA</t>
  </si>
  <si>
    <t>COMBUSTIBLES LÍQUIDOS LIGEROS</t>
  </si>
  <si>
    <t>COMBUSTIBLES LÍQUIDOS PESADOS</t>
  </si>
  <si>
    <t>COMBUSTIBLES GASEOSOS</t>
  </si>
  <si>
    <t>COMBUSTIBLES SÓLIDOS</t>
  </si>
  <si>
    <t>Bagazo</t>
  </si>
  <si>
    <t>Poder calorífico promedio (GJ/ton)</t>
  </si>
  <si>
    <t>Gaseosos</t>
  </si>
  <si>
    <r>
      <t>PM</t>
    </r>
    <r>
      <rPr>
        <vertAlign val="subscript"/>
        <sz val="10"/>
        <color theme="5"/>
        <rFont val="Arial"/>
        <family val="2"/>
      </rPr>
      <t>10</t>
    </r>
  </si>
  <si>
    <r>
      <t>PM</t>
    </r>
    <r>
      <rPr>
        <vertAlign val="subscript"/>
        <sz val="10"/>
        <color theme="5"/>
        <rFont val="Arial"/>
        <family val="2"/>
      </rPr>
      <t>2.5</t>
    </r>
  </si>
  <si>
    <r>
      <t>NH</t>
    </r>
    <r>
      <rPr>
        <vertAlign val="subscript"/>
        <sz val="10"/>
        <color theme="5"/>
        <rFont val="Arial"/>
        <family val="2"/>
      </rPr>
      <t>3</t>
    </r>
  </si>
  <si>
    <r>
      <t>C</t>
    </r>
    <r>
      <rPr>
        <vertAlign val="subscript"/>
        <sz val="10"/>
        <color theme="5"/>
        <rFont val="Arial"/>
        <family val="2"/>
      </rPr>
      <t>6</t>
    </r>
    <r>
      <rPr>
        <sz val="10"/>
        <color theme="5"/>
        <rFont val="Arial"/>
        <family val="2"/>
      </rPr>
      <t>H</t>
    </r>
    <r>
      <rPr>
        <vertAlign val="subscript"/>
        <sz val="10"/>
        <color theme="5"/>
        <rFont val="Arial"/>
        <family val="2"/>
      </rPr>
      <t>6</t>
    </r>
  </si>
  <si>
    <r>
      <t>C</t>
    </r>
    <r>
      <rPr>
        <vertAlign val="subscript"/>
        <sz val="10"/>
        <color theme="5"/>
        <rFont val="Arial"/>
        <family val="2"/>
      </rPr>
      <t>7</t>
    </r>
    <r>
      <rPr>
        <sz val="10"/>
        <color theme="5"/>
        <rFont val="Arial"/>
        <family val="2"/>
      </rPr>
      <t>H</t>
    </r>
    <r>
      <rPr>
        <vertAlign val="subscript"/>
        <sz val="10"/>
        <color theme="5"/>
        <rFont val="Arial"/>
        <family val="2"/>
      </rPr>
      <t>8</t>
    </r>
  </si>
  <si>
    <r>
      <t>C</t>
    </r>
    <r>
      <rPr>
        <vertAlign val="subscript"/>
        <sz val="10"/>
        <color theme="5"/>
        <rFont val="Arial"/>
        <family val="2"/>
      </rPr>
      <t>8</t>
    </r>
    <r>
      <rPr>
        <sz val="10"/>
        <color theme="5"/>
        <rFont val="Arial"/>
        <family val="2"/>
      </rPr>
      <t>H</t>
    </r>
    <r>
      <rPr>
        <vertAlign val="subscript"/>
        <sz val="10"/>
        <color theme="5"/>
        <rFont val="Arial"/>
        <family val="2"/>
      </rPr>
      <t xml:space="preserve">10 </t>
    </r>
  </si>
  <si>
    <r>
      <t>N</t>
    </r>
    <r>
      <rPr>
        <vertAlign val="subscript"/>
        <sz val="10"/>
        <color theme="5"/>
        <rFont val="Arial"/>
        <family val="2"/>
      </rPr>
      <t>2</t>
    </r>
    <r>
      <rPr>
        <sz val="10"/>
        <color theme="5"/>
        <rFont val="Arial"/>
        <family val="2"/>
      </rPr>
      <t>O</t>
    </r>
  </si>
  <si>
    <r>
      <t>CO</t>
    </r>
    <r>
      <rPr>
        <vertAlign val="subscript"/>
        <sz val="10"/>
        <color theme="5"/>
        <rFont val="Arial"/>
        <family val="2"/>
      </rPr>
      <t>2</t>
    </r>
  </si>
  <si>
    <r>
      <t>CH</t>
    </r>
    <r>
      <rPr>
        <vertAlign val="subscript"/>
        <sz val="10"/>
        <color theme="5"/>
        <rFont val="Arial"/>
        <family val="2"/>
      </rPr>
      <t>4</t>
    </r>
  </si>
  <si>
    <t>Coque</t>
  </si>
  <si>
    <r>
      <t xml:space="preserve">Ingresar el </t>
    </r>
    <r>
      <rPr>
        <b/>
        <sz val="12"/>
        <color theme="5"/>
        <rFont val="Arial"/>
        <family val="2"/>
      </rPr>
      <t>consumo anual</t>
    </r>
    <r>
      <rPr>
        <sz val="12"/>
        <color theme="1"/>
        <rFont val="Arial"/>
        <family val="2"/>
      </rPr>
      <t xml:space="preserve"> del combustible que se utilizó en las instalaciones en la sección de entrada de datos en las unidades que se solicita, que se encuentra sombreada de color amarillo</t>
    </r>
  </si>
  <si>
    <t>NA</t>
  </si>
  <si>
    <t>Emisión de Coque de carbón</t>
  </si>
  <si>
    <t>Emisión de Madera</t>
  </si>
  <si>
    <t>g</t>
  </si>
  <si>
    <t>mg</t>
  </si>
  <si>
    <t>µg</t>
  </si>
  <si>
    <t>ng</t>
  </si>
  <si>
    <r>
      <t>kg/m</t>
    </r>
    <r>
      <rPr>
        <vertAlign val="superscript"/>
        <sz val="10"/>
        <color theme="1"/>
        <rFont val="Arial"/>
        <family val="2"/>
      </rPr>
      <t>3</t>
    </r>
  </si>
  <si>
    <r>
      <t>kg/m</t>
    </r>
    <r>
      <rPr>
        <vertAlign val="superscript"/>
        <sz val="10"/>
        <rFont val="Arial"/>
        <family val="2"/>
      </rPr>
      <t>3</t>
    </r>
  </si>
  <si>
    <r>
      <t>kg/m</t>
    </r>
    <r>
      <rPr>
        <vertAlign val="superscript"/>
        <sz val="10"/>
        <rFont val="Arial"/>
        <family val="2"/>
      </rPr>
      <t>3</t>
    </r>
    <r>
      <rPr>
        <sz val="12"/>
        <color theme="1"/>
        <rFont val="Rockwell"/>
        <family val="2"/>
        <scheme val="minor"/>
      </rPr>
      <t/>
    </r>
  </si>
  <si>
    <t>g/ton</t>
  </si>
  <si>
    <t>kg/ton</t>
  </si>
  <si>
    <t xml:space="preserve">μg I-TEQ /ton </t>
  </si>
  <si>
    <t>kg</t>
  </si>
  <si>
    <t xml:space="preserve">μg I-TEQ/ton </t>
  </si>
  <si>
    <t>ng/GJ</t>
  </si>
  <si>
    <t>µg/kg</t>
  </si>
  <si>
    <t>kg/GJ</t>
  </si>
  <si>
    <r>
      <t>COV, C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7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10</t>
    </r>
  </si>
  <si>
    <r>
      <t>Gas Natural: C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7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10</t>
    </r>
    <r>
      <rPr>
        <sz val="10"/>
        <color rgb="FF800000"/>
        <rFont val="Arial"/>
        <family val="2"/>
      </rPr>
      <t>, PCB, HCB                                            GLP: C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7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10</t>
    </r>
    <r>
      <rPr>
        <sz val="10"/>
        <color rgb="FF800000"/>
        <rFont val="Arial"/>
        <family val="2"/>
      </rPr>
      <t>, PCB, HCB, Zn</t>
    </r>
  </si>
  <si>
    <t>μg I-TEQ</t>
  </si>
  <si>
    <t>ng I-TEQ</t>
  </si>
  <si>
    <t>ng WHO-TEG</t>
  </si>
  <si>
    <r>
      <t xml:space="preserve">Fuel Oil: </t>
    </r>
    <r>
      <rPr>
        <sz val="10"/>
        <color rgb="FF800000"/>
        <rFont val="Arial"/>
        <family val="2"/>
      </rPr>
      <t>PCBs, HCB, C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7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 xml:space="preserve">10                                                                                                                                 </t>
    </r>
    <r>
      <rPr>
        <sz val="10"/>
        <color rgb="FF800000"/>
        <rFont val="Arial"/>
        <family val="2"/>
      </rPr>
      <t>Coque de petróleo: PCBs, HCB, Zn, C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7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10</t>
    </r>
  </si>
  <si>
    <t>Diésel</t>
  </si>
  <si>
    <r>
      <t xml:space="preserve">Diésel: </t>
    </r>
    <r>
      <rPr>
        <sz val="10"/>
        <color rgb="FF800000"/>
        <rFont val="Arial"/>
        <family val="2"/>
      </rPr>
      <t xml:space="preserve"> PCB, C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7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 xml:space="preserve">10                                                                                                                                                                          </t>
    </r>
    <r>
      <rPr>
        <sz val="10"/>
        <color rgb="FF800000"/>
        <rFont val="Arial"/>
        <family val="2"/>
      </rPr>
      <t>Gasolina: COVDM, HCB, PCDD/F, PCB</t>
    </r>
  </si>
  <si>
    <r>
      <t>Madera: C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7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10</t>
    </r>
    <r>
      <rPr>
        <sz val="10"/>
        <color rgb="FF800000"/>
        <rFont val="Arial"/>
        <family val="2"/>
      </rPr>
      <t xml:space="preserve">                                                                                                     Bagazo: C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7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10</t>
    </r>
    <r>
      <rPr>
        <sz val="10"/>
        <color rgb="FF800000"/>
        <rFont val="Arial"/>
        <family val="2"/>
      </rPr>
      <t xml:space="preserve"> </t>
    </r>
    <r>
      <rPr>
        <vertAlign val="subscript"/>
        <sz val="10"/>
        <color rgb="FF800000"/>
        <rFont val="Arial"/>
        <family val="2"/>
      </rPr>
      <t xml:space="preserve">, </t>
    </r>
    <r>
      <rPr>
        <sz val="10"/>
        <color rgb="FF800000"/>
        <rFont val="Arial"/>
        <family val="2"/>
      </rPr>
      <t xml:space="preserve">PCDD/F, PCB, COVDM </t>
    </r>
  </si>
  <si>
    <r>
      <t>PM</t>
    </r>
    <r>
      <rPr>
        <vertAlign val="subscript"/>
        <sz val="10"/>
        <color theme="6" tint="-0.249977111117893"/>
        <rFont val="Arial"/>
        <family val="2"/>
      </rPr>
      <t>10</t>
    </r>
  </si>
  <si>
    <r>
      <t>PM</t>
    </r>
    <r>
      <rPr>
        <vertAlign val="subscript"/>
        <sz val="10"/>
        <color theme="6" tint="-0.249977111117893"/>
        <rFont val="Arial"/>
        <family val="2"/>
      </rPr>
      <t>2.5</t>
    </r>
  </si>
  <si>
    <r>
      <t>NH</t>
    </r>
    <r>
      <rPr>
        <vertAlign val="subscript"/>
        <sz val="10"/>
        <color theme="6" tint="-0.249977111117893"/>
        <rFont val="Arial"/>
        <family val="2"/>
      </rPr>
      <t>3</t>
    </r>
  </si>
  <si>
    <r>
      <t>C</t>
    </r>
    <r>
      <rPr>
        <vertAlign val="subscript"/>
        <sz val="10"/>
        <color theme="6" tint="-0.249977111117893"/>
        <rFont val="Arial"/>
        <family val="2"/>
      </rPr>
      <t>6</t>
    </r>
    <r>
      <rPr>
        <sz val="10"/>
        <color theme="6" tint="-0.249977111117893"/>
        <rFont val="Arial"/>
        <family val="2"/>
      </rPr>
      <t>H</t>
    </r>
    <r>
      <rPr>
        <vertAlign val="subscript"/>
        <sz val="10"/>
        <color theme="6" tint="-0.249977111117893"/>
        <rFont val="Arial"/>
        <family val="2"/>
      </rPr>
      <t>6</t>
    </r>
  </si>
  <si>
    <r>
      <t>C</t>
    </r>
    <r>
      <rPr>
        <vertAlign val="subscript"/>
        <sz val="10"/>
        <color theme="6" tint="-0.249977111117893"/>
        <rFont val="Arial"/>
        <family val="2"/>
      </rPr>
      <t>7</t>
    </r>
    <r>
      <rPr>
        <sz val="10"/>
        <color theme="6" tint="-0.249977111117893"/>
        <rFont val="Arial"/>
        <family val="2"/>
      </rPr>
      <t>H</t>
    </r>
    <r>
      <rPr>
        <vertAlign val="subscript"/>
        <sz val="10"/>
        <color theme="6" tint="-0.249977111117893"/>
        <rFont val="Arial"/>
        <family val="2"/>
      </rPr>
      <t>8</t>
    </r>
  </si>
  <si>
    <r>
      <t>C</t>
    </r>
    <r>
      <rPr>
        <vertAlign val="subscript"/>
        <sz val="10"/>
        <color theme="6" tint="-0.249977111117893"/>
        <rFont val="Arial"/>
        <family val="2"/>
      </rPr>
      <t>8</t>
    </r>
    <r>
      <rPr>
        <sz val="10"/>
        <color theme="6" tint="-0.249977111117893"/>
        <rFont val="Arial"/>
        <family val="2"/>
      </rPr>
      <t>H</t>
    </r>
    <r>
      <rPr>
        <vertAlign val="subscript"/>
        <sz val="10"/>
        <color theme="6" tint="-0.249977111117893"/>
        <rFont val="Arial"/>
        <family val="2"/>
      </rPr>
      <t xml:space="preserve">10 </t>
    </r>
  </si>
  <si>
    <r>
      <t>N</t>
    </r>
    <r>
      <rPr>
        <vertAlign val="subscript"/>
        <sz val="10"/>
        <color theme="6" tint="-0.249977111117893"/>
        <rFont val="Arial"/>
        <family val="2"/>
      </rPr>
      <t>2</t>
    </r>
    <r>
      <rPr>
        <sz val="10"/>
        <color theme="6" tint="-0.249977111117893"/>
        <rFont val="Arial"/>
        <family val="2"/>
      </rPr>
      <t>O</t>
    </r>
  </si>
  <si>
    <r>
      <t>CO</t>
    </r>
    <r>
      <rPr>
        <vertAlign val="subscript"/>
        <sz val="10"/>
        <color theme="6" tint="-0.249977111117893"/>
        <rFont val="Arial"/>
        <family val="2"/>
      </rPr>
      <t>2</t>
    </r>
  </si>
  <si>
    <r>
      <t>CH</t>
    </r>
    <r>
      <rPr>
        <vertAlign val="subscript"/>
        <sz val="10"/>
        <color theme="6" tint="-0.249977111117893"/>
        <rFont val="Arial"/>
        <family val="2"/>
      </rPr>
      <t>4</t>
    </r>
  </si>
  <si>
    <t>Emisión del proceso: Sinterización</t>
  </si>
  <si>
    <t>Emisión del proceso: Desulfuración</t>
  </si>
  <si>
    <t>Tratamiento y eliminación de desechos peligrosos</t>
  </si>
  <si>
    <t>Factores de emisión para el tratamiento y eliminación de desechos peligrosos</t>
  </si>
  <si>
    <t>1.Incineración de desechos clínicos, incinerador de horno rotativo no controlado</t>
  </si>
  <si>
    <t>Toneladas de residuo</t>
  </si>
  <si>
    <t>1.Incineración de desechos clínicos, incinerador de horno rotativo no controlado- nivel 2</t>
  </si>
  <si>
    <t>2. Incineración de desechos clínicos, incinerador de aire controlado- nivel 2</t>
  </si>
  <si>
    <t>mg de EQT/ton</t>
  </si>
  <si>
    <t>mg de EQT</t>
  </si>
  <si>
    <t>2. Incineración de desechos clínicos, incinerador de aire controlado</t>
  </si>
  <si>
    <t xml:space="preserve">                                          </t>
  </si>
  <si>
    <r>
      <t xml:space="preserve"> NH</t>
    </r>
    <r>
      <rPr>
        <vertAlign val="subscript"/>
        <sz val="11"/>
        <color rgb="FF800000"/>
        <rFont val="Arial"/>
        <family val="2"/>
      </rPr>
      <t>3</t>
    </r>
    <r>
      <rPr>
        <sz val="11"/>
        <color rgb="FF800000"/>
        <rFont val="Arial"/>
        <family val="2"/>
      </rPr>
      <t>, PM</t>
    </r>
    <r>
      <rPr>
        <vertAlign val="subscript"/>
        <sz val="11"/>
        <color rgb="FF800000"/>
        <rFont val="Arial"/>
        <family val="2"/>
      </rPr>
      <t>10</t>
    </r>
    <r>
      <rPr>
        <sz val="11"/>
        <color rgb="FF800000"/>
        <rFont val="Arial"/>
        <family val="2"/>
      </rPr>
      <t>, PM</t>
    </r>
    <r>
      <rPr>
        <vertAlign val="subscript"/>
        <sz val="11"/>
        <color rgb="FF800000"/>
        <rFont val="Arial"/>
        <family val="2"/>
      </rPr>
      <t>2.5</t>
    </r>
    <r>
      <rPr>
        <sz val="11"/>
        <color rgb="FF800000"/>
        <rFont val="Arial"/>
        <family val="2"/>
      </rPr>
      <t>, Zn</t>
    </r>
  </si>
  <si>
    <t>Tabla1. Lista de combustibles disponibles en la calculadora</t>
  </si>
  <si>
    <r>
      <t xml:space="preserve">Ingresar las </t>
    </r>
    <r>
      <rPr>
        <b/>
        <sz val="12"/>
        <color theme="6"/>
        <rFont val="Arial"/>
        <family val="2"/>
      </rPr>
      <t>toneladas anuales procesadas</t>
    </r>
    <r>
      <rPr>
        <sz val="12"/>
        <color theme="1"/>
        <rFont val="Arial"/>
        <family val="2"/>
      </rPr>
      <t xml:space="preserve"> de la actividad productiva en la sección de entrada de datos, que se encuentra sombreada de naranja</t>
    </r>
  </si>
  <si>
    <t>Desechos Clínicos-Horno rotativo</t>
  </si>
  <si>
    <t>Desechos Clínicos-Incinerador de aire controlado</t>
  </si>
  <si>
    <t>Emisiones totales</t>
  </si>
  <si>
    <t xml:space="preserve">Combustión </t>
  </si>
  <si>
    <t>Proceso</t>
  </si>
  <si>
    <r>
      <rPr>
        <sz val="12"/>
        <color theme="5"/>
        <rFont val="Arial"/>
        <family val="2"/>
      </rPr>
      <t xml:space="preserve">1.- </t>
    </r>
    <r>
      <rPr>
        <sz val="12"/>
        <color theme="3"/>
        <rFont val="Arial"/>
        <family val="2"/>
      </rPr>
      <t>Esta cálculadora aplica para todas las emisiones por quema de combustibles y por emisiones de proceso.</t>
    </r>
  </si>
  <si>
    <t>Suma</t>
  </si>
  <si>
    <t>Emisiones por proceso (Pestañas azules)</t>
  </si>
  <si>
    <t>Emisiones por combustión (Pestañas color naranja)</t>
  </si>
  <si>
    <r>
      <rPr>
        <sz val="12"/>
        <color theme="5"/>
        <rFont val="Arial"/>
        <family val="2"/>
      </rPr>
      <t>2.-</t>
    </r>
    <r>
      <rPr>
        <sz val="12"/>
        <color theme="3"/>
        <rFont val="Arial"/>
        <family val="2"/>
      </rPr>
      <t xml:space="preserve"> Los resultados se muestran en números naturales con dos décimas, sin embargo existen emisiones que necesitan ser expresadas en forma exponencial cuando son convertidas a toneladas  por su valor tan pequeño, en la conversión a toneladas estos resultados se muestran en cero, debido a la limitación del rango de los números.</t>
    </r>
  </si>
  <si>
    <t xml:space="preserve"> Fuel oil, coque de petroleo</t>
  </si>
  <si>
    <t>Diésel, gasolina</t>
  </si>
  <si>
    <t>Madera, bagazo</t>
  </si>
  <si>
    <t>Líquidos pesados</t>
  </si>
  <si>
    <t>Líquidos ligeros</t>
  </si>
  <si>
    <r>
      <t xml:space="preserve">Al lado de la entrada de datos se encuentra la sección </t>
    </r>
    <r>
      <rPr>
        <b/>
        <sz val="12"/>
        <color theme="5"/>
        <rFont val="Arial"/>
        <family val="2"/>
      </rPr>
      <t>"Datos específicos"</t>
    </r>
    <r>
      <rPr>
        <sz val="12"/>
        <color theme="1"/>
        <rFont val="Arial"/>
        <family val="2"/>
      </rPr>
      <t>, donde se encuentran los poderes caloríficos y la densidad de los combustibles líquidos, si se cuentan con estos datos específicos se pueden sustituir en las unidades que se solicita.</t>
    </r>
  </si>
  <si>
    <t>En la tabla de Resultados, se muestran las emisiones calculadas por el método factores de emisión en toneladas.</t>
  </si>
  <si>
    <r>
      <t xml:space="preserve">Al final se deben que </t>
    </r>
    <r>
      <rPr>
        <b/>
        <u/>
        <sz val="12"/>
        <color theme="1"/>
        <rFont val="Arial"/>
        <family val="2"/>
      </rPr>
      <t>sumar</t>
    </r>
    <r>
      <rPr>
        <sz val="12"/>
        <color theme="1"/>
        <rFont val="Arial"/>
        <family val="2"/>
      </rPr>
      <t xml:space="preserve"> las</t>
    </r>
    <r>
      <rPr>
        <b/>
        <sz val="12"/>
        <color theme="5"/>
        <rFont val="Arial"/>
        <family val="2"/>
      </rPr>
      <t xml:space="preserve"> emisiones por combustión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 xml:space="preserve">y las </t>
    </r>
    <r>
      <rPr>
        <b/>
        <sz val="12"/>
        <color theme="6"/>
        <rFont val="Arial"/>
        <family val="2"/>
      </rPr>
      <t>emisiones por proceso</t>
    </r>
    <r>
      <rPr>
        <sz val="12"/>
        <color theme="1"/>
        <rFont val="Arial"/>
        <family val="2"/>
      </rPr>
      <t xml:space="preserve"> para obtener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4" tint="-0.499984740745262"/>
        <rFont val="Arial"/>
        <family val="2"/>
      </rPr>
      <t xml:space="preserve">las emisiones totales </t>
    </r>
    <r>
      <rPr>
        <sz val="12"/>
        <color theme="1"/>
        <rFont val="Arial"/>
        <family val="2"/>
      </rPr>
      <t>en la pestaña "total" se muestra dicha suma. Es importante recordar que en la sección de combustibles solo se debe ingresar los valores de los combustibles que se utilizaron y lo demás en 0.</t>
    </r>
  </si>
  <si>
    <t>Parámetro</t>
  </si>
  <si>
    <t>Entrada de datos</t>
  </si>
  <si>
    <t>Gas natural</t>
  </si>
  <si>
    <t>Emisión de gas natural</t>
  </si>
  <si>
    <t>FE de gas LP</t>
  </si>
  <si>
    <t>FE de gas natural</t>
  </si>
  <si>
    <t>Emisión de gas LP</t>
  </si>
  <si>
    <t>Fuel oil</t>
  </si>
  <si>
    <t>Emisión de coque de petróleo</t>
  </si>
  <si>
    <t>Emisión de fuel oil</t>
  </si>
  <si>
    <t>Emisión de diésel</t>
  </si>
  <si>
    <t>Emisión de gasolina</t>
  </si>
  <si>
    <t>Emisión de bagazo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</si>
</sst>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"/>
    <numFmt numFmtId="166" formatCode="0.0000"/>
  </numFmts>
  <fonts count="94" x14ac:knownFonts="1">
    <font>
      <sz val="12"/>
      <color theme="1"/>
      <name val="Rockwell"/>
      <family val="2"/>
      <scheme val="minor"/>
    </font>
    <font>
      <sz val="10"/>
      <color theme="1"/>
      <name val="Arial"/>
      <family val="2"/>
    </font>
    <font>
      <sz val="7.5"/>
      <color theme="1"/>
      <name val="Arial Black"/>
      <family val="2"/>
    </font>
    <font>
      <sz val="9"/>
      <color rgb="FF126EA0"/>
      <name val="Arial"/>
      <family val="2"/>
    </font>
    <font>
      <sz val="10"/>
      <color rgb="FF000000"/>
      <name val="Arial"/>
      <family val="2"/>
    </font>
    <font>
      <u/>
      <sz val="12"/>
      <color theme="10"/>
      <name val="Rockwell"/>
      <family val="2"/>
      <scheme val="minor"/>
    </font>
    <font>
      <u/>
      <sz val="12"/>
      <color theme="11"/>
      <name val="Rockwell"/>
      <family val="2"/>
      <scheme val="minor"/>
    </font>
    <font>
      <sz val="10"/>
      <name val="Arial"/>
      <family val="2"/>
    </font>
    <font>
      <sz val="10"/>
      <color rgb="FF222222"/>
      <name val="Arial"/>
      <family val="2"/>
    </font>
    <font>
      <sz val="12"/>
      <color rgb="FF006100"/>
      <name val="Rockwell"/>
      <family val="2"/>
      <scheme val="minor"/>
    </font>
    <font>
      <sz val="12"/>
      <color rgb="FF9C0006"/>
      <name val="Rockwell"/>
      <family val="2"/>
      <scheme val="minor"/>
    </font>
    <font>
      <sz val="12"/>
      <color rgb="FF3F3F76"/>
      <name val="Rockwell"/>
      <family val="2"/>
      <scheme val="minor"/>
    </font>
    <font>
      <sz val="10"/>
      <color theme="0"/>
      <name val="Arial"/>
      <family val="2"/>
    </font>
    <font>
      <sz val="10"/>
      <color rgb="FF006100"/>
      <name val="Arial"/>
      <family val="2"/>
    </font>
    <font>
      <sz val="10"/>
      <color theme="4" tint="-0.499984740745262"/>
      <name val="Arial"/>
      <family val="2"/>
    </font>
    <font>
      <sz val="12"/>
      <color theme="1"/>
      <name val="Arial"/>
      <family val="2"/>
    </font>
    <font>
      <sz val="16"/>
      <color rgb="FF126EA0"/>
      <name val="Arial"/>
      <family val="2"/>
    </font>
    <font>
      <sz val="10"/>
      <color theme="5"/>
      <name val="Arial"/>
      <family val="2"/>
    </font>
    <font>
      <sz val="10"/>
      <color rgb="FF800000"/>
      <name val="Arial"/>
      <family val="2"/>
    </font>
    <font>
      <vertAlign val="subscript"/>
      <sz val="10"/>
      <color theme="4" tint="-0.499984740745262"/>
      <name val="Arial"/>
      <family val="2"/>
    </font>
    <font>
      <sz val="8"/>
      <name val="Rockwell"/>
      <family val="2"/>
      <scheme val="minor"/>
    </font>
    <font>
      <sz val="16"/>
      <color theme="5"/>
      <name val="Arial"/>
      <family val="2"/>
    </font>
    <font>
      <sz val="9"/>
      <color theme="5"/>
      <name val="Arial"/>
      <family val="2"/>
    </font>
    <font>
      <vertAlign val="superscript"/>
      <sz val="10"/>
      <name val="Arial"/>
      <family val="2"/>
    </font>
    <font>
      <sz val="12"/>
      <color theme="0"/>
      <name val="Rockwell"/>
      <family val="2"/>
      <scheme val="minor"/>
    </font>
    <font>
      <sz val="12"/>
      <color theme="0"/>
      <name val="Arial"/>
      <family val="2"/>
    </font>
    <font>
      <b/>
      <sz val="12"/>
      <color theme="5" tint="-0.499984740745262"/>
      <name val="Arial"/>
      <family val="2"/>
    </font>
    <font>
      <sz val="12"/>
      <color theme="4" tint="-0.499984740745262"/>
      <name val="Arial"/>
      <family val="2"/>
    </font>
    <font>
      <b/>
      <sz val="12"/>
      <color theme="4" tint="-0.499984740745262"/>
      <name val="Arial"/>
      <family val="2"/>
    </font>
    <font>
      <sz val="11"/>
      <color theme="4" tint="-0.499984740745262"/>
      <name val="Arial"/>
      <family val="2"/>
    </font>
    <font>
      <sz val="26"/>
      <color theme="4" tint="-0.499984740745262"/>
      <name val="Arial"/>
      <family val="2"/>
    </font>
    <font>
      <sz val="26"/>
      <color theme="5"/>
      <name val="Arial"/>
      <family val="2"/>
    </font>
    <font>
      <sz val="28"/>
      <color theme="5"/>
      <name val="Arial"/>
      <family val="2"/>
    </font>
    <font>
      <sz val="9"/>
      <name val="Arial"/>
      <family val="2"/>
    </font>
    <font>
      <sz val="28"/>
      <color theme="4" tint="-0.499984740745262"/>
      <name val="Arial"/>
      <family val="2"/>
    </font>
    <font>
      <sz val="20"/>
      <color theme="0" tint="-0.499984740745262"/>
      <name val="Arial"/>
      <family val="2"/>
    </font>
    <font>
      <sz val="11"/>
      <color theme="0"/>
      <name val="Arial"/>
      <family val="2"/>
    </font>
    <font>
      <sz val="16"/>
      <color rgb="FFFEA022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sz val="20"/>
      <color theme="4" tint="-0.499984740745262"/>
      <name val="Arial"/>
      <family val="2"/>
    </font>
    <font>
      <sz val="24"/>
      <color theme="4" tint="-0.499984740745262"/>
      <name val="Arial"/>
      <family val="2"/>
    </font>
    <font>
      <sz val="20"/>
      <color rgb="FFFEA022"/>
      <name val="Arial"/>
      <family val="2"/>
    </font>
    <font>
      <sz val="20"/>
      <color theme="5"/>
      <name val="Arial"/>
      <family val="2"/>
    </font>
    <font>
      <b/>
      <sz val="10"/>
      <color theme="5" tint="-0.499984740745262"/>
      <name val="Arial"/>
      <family val="2"/>
    </font>
    <font>
      <sz val="24"/>
      <color theme="4" tint="-0.499984740745262"/>
      <name val="Rockwell"/>
      <family val="1"/>
      <scheme val="minor"/>
    </font>
    <font>
      <sz val="20"/>
      <color rgb="FF126FA0"/>
      <name val="Arial"/>
      <family val="2"/>
    </font>
    <font>
      <vertAlign val="subscript"/>
      <sz val="10"/>
      <color theme="5"/>
      <name val="Arial"/>
      <family val="2"/>
    </font>
    <font>
      <sz val="12"/>
      <color rgb="FF9C6500"/>
      <name val="Rockwell"/>
      <family val="2"/>
      <scheme val="minor"/>
    </font>
    <font>
      <b/>
      <sz val="12"/>
      <color theme="5"/>
      <name val="Arial"/>
      <family val="2"/>
    </font>
    <font>
      <sz val="10"/>
      <color rgb="FF808080"/>
      <name val="Arial"/>
      <family val="2"/>
    </font>
    <font>
      <sz val="10"/>
      <color rgb="FF9C0006"/>
      <name val="Arial"/>
      <family val="2"/>
    </font>
    <font>
      <b/>
      <sz val="14"/>
      <color theme="5" tint="-0.499984740745262"/>
      <name val="Arial"/>
      <family val="2"/>
    </font>
    <font>
      <sz val="10"/>
      <color rgb="FF9C6500"/>
      <name val="Arial"/>
      <family val="2"/>
    </font>
    <font>
      <sz val="12"/>
      <color theme="5"/>
      <name val="Rockwell"/>
      <family val="2"/>
      <scheme val="minor"/>
    </font>
    <font>
      <sz val="12"/>
      <name val="Arial"/>
      <family val="2"/>
    </font>
    <font>
      <vertAlign val="superscript"/>
      <sz val="10"/>
      <color theme="1"/>
      <name val="Arial"/>
      <family val="2"/>
    </font>
    <font>
      <sz val="10"/>
      <name val="Arial"/>
      <family val="2"/>
    </font>
    <font>
      <sz val="10"/>
      <color rgb="FF800000"/>
      <name val="Arial"/>
      <family val="2"/>
    </font>
    <font>
      <vertAlign val="subscript"/>
      <sz val="10"/>
      <color rgb="FF800000"/>
      <name val="Arial"/>
      <family val="2"/>
    </font>
    <font>
      <sz val="12"/>
      <name val="Rockwell"/>
      <family val="2"/>
      <scheme val="minor"/>
    </font>
    <font>
      <sz val="10"/>
      <color theme="0" tint="-0.34998626667073579"/>
      <name val="Arial"/>
      <family val="2"/>
    </font>
    <font>
      <sz val="10"/>
      <color theme="0" tint="-0.249977111117893"/>
      <name val="Arial"/>
      <family val="2"/>
    </font>
    <font>
      <sz val="10"/>
      <color theme="6" tint="-0.249977111117893"/>
      <name val="Arial"/>
      <family val="2"/>
    </font>
    <font>
      <vertAlign val="subscript"/>
      <sz val="10"/>
      <color theme="6" tint="-0.249977111117893"/>
      <name val="Arial"/>
      <family val="2"/>
    </font>
    <font>
      <sz val="10"/>
      <color theme="5" tint="-0.249977111117893"/>
      <name val="Arial"/>
      <family val="2"/>
    </font>
    <font>
      <sz val="22"/>
      <color theme="4" tint="-0.499984740745262"/>
      <name val="Arial"/>
      <family val="2"/>
    </font>
    <font>
      <sz val="22"/>
      <color theme="6" tint="-0.249977111117893"/>
      <name val="Arial"/>
      <family val="2"/>
    </font>
    <font>
      <sz val="22"/>
      <color theme="6"/>
      <name val="Arial"/>
      <family val="2"/>
    </font>
    <font>
      <b/>
      <sz val="11"/>
      <color theme="9"/>
      <name val="Arial"/>
      <family val="2"/>
    </font>
    <font>
      <sz val="11"/>
      <color theme="6" tint="-0.249977111117893"/>
      <name val="Arial"/>
      <family val="2"/>
    </font>
    <font>
      <b/>
      <sz val="11"/>
      <color theme="6" tint="-0.249977111117893"/>
      <name val="Arial"/>
      <family val="2"/>
    </font>
    <font>
      <sz val="24"/>
      <color theme="5"/>
      <name val="Arial"/>
      <family val="2"/>
    </font>
    <font>
      <sz val="11"/>
      <color rgb="FF800000"/>
      <name val="Arial"/>
      <family val="2"/>
    </font>
    <font>
      <vertAlign val="subscript"/>
      <sz val="11"/>
      <color rgb="FF800000"/>
      <name val="Arial"/>
      <family val="2"/>
    </font>
    <font>
      <b/>
      <sz val="11"/>
      <color rgb="FF800000"/>
      <name val="Arial"/>
      <family val="2"/>
    </font>
    <font>
      <sz val="28"/>
      <color theme="6"/>
      <name val="Arial"/>
      <family val="2"/>
    </font>
    <font>
      <sz val="12"/>
      <color theme="6"/>
      <name val="Arial"/>
      <family val="2"/>
    </font>
    <font>
      <sz val="26"/>
      <color theme="6"/>
      <name val="Arial"/>
      <family val="2"/>
    </font>
    <font>
      <b/>
      <sz val="11"/>
      <color theme="5"/>
      <name val="Arial"/>
      <family val="2"/>
    </font>
    <font>
      <b/>
      <sz val="12"/>
      <color theme="6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sz val="12"/>
      <color theme="3"/>
      <name val="Arial"/>
      <family val="2"/>
    </font>
    <font>
      <sz val="12"/>
      <color theme="5"/>
      <name val="Arial"/>
      <family val="2"/>
    </font>
    <font>
      <sz val="11"/>
      <color theme="3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Rockwell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5"/>
      <name val="Arial"/>
      <family val="2"/>
    </font>
    <font>
      <b/>
      <sz val="9"/>
      <name val="Arial"/>
      <family val="2"/>
    </font>
    <font>
      <b/>
      <sz val="10"/>
      <color theme="6" tint="-0.249977111117893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CD2"/>
        <bgColor rgb="FF000000"/>
      </patternFill>
    </fill>
    <fill>
      <patternFill patternType="solid">
        <fgColor rgb="FFFFEB9C"/>
      </patternFill>
    </fill>
    <fill>
      <patternFill patternType="solid">
        <fgColor theme="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/>
        <bgColor rgb="FF000000"/>
      </patternFill>
    </fill>
    <fill>
      <patternFill patternType="solid">
        <fgColor theme="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/>
      <right/>
      <top/>
      <bottom style="thin">
        <color theme="4" tint="-0.499984740745262"/>
      </bottom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 style="thin">
        <color rgb="FFFEA022"/>
      </left>
      <right style="thin">
        <color rgb="FFFEA022"/>
      </right>
      <top style="thin">
        <color rgb="FFFEA022"/>
      </top>
      <bottom style="thin">
        <color rgb="FFFEA022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5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 style="thin">
        <color theme="5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/>
      <diagonal/>
    </border>
    <border>
      <left/>
      <right/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theme="0" tint="-0.14999847407452621"/>
      </bottom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/>
      <top/>
      <bottom style="thin">
        <color rgb="FFBFBFBF"/>
      </bottom>
      <diagonal/>
    </border>
    <border>
      <left/>
      <right style="thin">
        <color rgb="FFD9D9D9"/>
      </right>
      <top/>
      <bottom style="thin">
        <color rgb="FFD9D9D9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/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90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16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97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15" fillId="2" borderId="0" xfId="0" applyFont="1" applyFill="1"/>
    <xf numFmtId="0" fontId="1" fillId="0" borderId="0" xfId="0" applyFont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3" xfId="462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 wrapText="1"/>
    </xf>
    <xf numFmtId="11" fontId="13" fillId="4" borderId="11" xfId="461" applyNumberFormat="1" applyFont="1" applyBorder="1" applyAlignment="1">
      <alignment horizontal="center" vertical="center"/>
    </xf>
    <xf numFmtId="11" fontId="51" fillId="5" borderId="11" xfId="462" applyNumberFormat="1" applyFont="1" applyBorder="1" applyAlignment="1">
      <alignment horizontal="center" vertical="center" wrapText="1"/>
    </xf>
    <xf numFmtId="0" fontId="7" fillId="17" borderId="11" xfId="462" applyFont="1" applyFill="1" applyBorder="1" applyAlignment="1">
      <alignment horizontal="center" vertical="center" wrapText="1"/>
    </xf>
    <xf numFmtId="0" fontId="53" fillId="16" borderId="11" xfId="783" applyFont="1" applyBorder="1" applyAlignment="1">
      <alignment horizontal="center" vertical="center" wrapText="1"/>
    </xf>
    <xf numFmtId="0" fontId="57" fillId="8" borderId="11" xfId="0" applyFont="1" applyFill="1" applyBorder="1" applyAlignment="1">
      <alignment horizontal="center" vertical="center" wrapText="1"/>
    </xf>
    <xf numFmtId="0" fontId="57" fillId="2" borderId="11" xfId="461" applyFont="1" applyFill="1" applyBorder="1" applyAlignment="1">
      <alignment horizontal="center" vertical="center"/>
    </xf>
    <xf numFmtId="0" fontId="44" fillId="2" borderId="0" xfId="0" applyFont="1" applyFill="1" applyBorder="1" applyAlignment="1">
      <alignment horizontal="center" vertical="center" wrapText="1"/>
    </xf>
    <xf numFmtId="0" fontId="7" fillId="20" borderId="0" xfId="0" applyFont="1" applyFill="1" applyBorder="1" applyAlignment="1">
      <alignment horizontal="center" vertical="center" wrapText="1"/>
    </xf>
    <xf numFmtId="0" fontId="18" fillId="19" borderId="0" xfId="0" applyFont="1" applyFill="1" applyBorder="1" applyAlignment="1">
      <alignment horizontal="center" vertical="center" wrapText="1"/>
    </xf>
    <xf numFmtId="0" fontId="43" fillId="19" borderId="0" xfId="0" applyFont="1" applyFill="1" applyBorder="1" applyAlignment="1">
      <alignment vertical="center"/>
    </xf>
    <xf numFmtId="2" fontId="7" fillId="2" borderId="48" xfId="0" applyNumberFormat="1" applyFont="1" applyFill="1" applyBorder="1" applyAlignment="1">
      <alignment horizontal="center" vertical="center"/>
    </xf>
    <xf numFmtId="0" fontId="63" fillId="2" borderId="11" xfId="462" applyFont="1" applyFill="1" applyBorder="1" applyAlignment="1">
      <alignment horizontal="center" vertical="center" wrapText="1"/>
    </xf>
    <xf numFmtId="0" fontId="63" fillId="2" borderId="11" xfId="0" applyFont="1" applyFill="1" applyBorder="1" applyAlignment="1">
      <alignment horizontal="center" vertical="center"/>
    </xf>
    <xf numFmtId="0" fontId="15" fillId="19" borderId="0" xfId="0" applyFont="1" applyFill="1"/>
    <xf numFmtId="0" fontId="15" fillId="0" borderId="0" xfId="0" applyFont="1"/>
    <xf numFmtId="0" fontId="61" fillId="2" borderId="0" xfId="0" applyFont="1" applyFill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2" fillId="2" borderId="0" xfId="0" applyFont="1" applyFill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5" fillId="16" borderId="11" xfId="783" applyFont="1" applyBorder="1" applyAlignment="1">
      <alignment horizontal="center" vertical="center" wrapText="1"/>
    </xf>
    <xf numFmtId="0" fontId="25" fillId="19" borderId="0" xfId="0" applyFont="1" applyFill="1" applyBorder="1" applyAlignment="1">
      <alignment horizontal="center" vertical="center" wrapText="1"/>
    </xf>
    <xf numFmtId="0" fontId="69" fillId="19" borderId="0" xfId="0" applyFont="1" applyFill="1" applyBorder="1" applyAlignment="1">
      <alignment horizontal="center" vertical="center" wrapText="1"/>
    </xf>
    <xf numFmtId="0" fontId="70" fillId="19" borderId="0" xfId="0" applyFont="1" applyFill="1" applyBorder="1" applyAlignment="1">
      <alignment horizontal="center" vertical="center" wrapText="1"/>
    </xf>
    <xf numFmtId="0" fontId="14" fillId="2" borderId="48" xfId="462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/>
    </xf>
    <xf numFmtId="0" fontId="29" fillId="2" borderId="43" xfId="0" applyFont="1" applyFill="1" applyBorder="1" applyAlignment="1">
      <alignment horizontal="center" vertical="center" wrapText="1"/>
    </xf>
    <xf numFmtId="2" fontId="14" fillId="2" borderId="48" xfId="0" applyNumberFormat="1" applyFont="1" applyFill="1" applyBorder="1" applyAlignment="1">
      <alignment horizontal="center" vertical="center"/>
    </xf>
    <xf numFmtId="0" fontId="67" fillId="2" borderId="0" xfId="0" applyFont="1" applyFill="1" applyAlignment="1">
      <alignment horizontal="center" vertical="center"/>
    </xf>
    <xf numFmtId="0" fontId="63" fillId="2" borderId="11" xfId="0" applyFont="1" applyFill="1" applyBorder="1" applyAlignment="1">
      <alignment horizontal="center" vertical="center" wrapText="1"/>
    </xf>
    <xf numFmtId="2" fontId="7" fillId="2" borderId="3" xfId="462" applyNumberFormat="1" applyFont="1" applyFill="1" applyBorder="1" applyAlignment="1">
      <alignment horizontal="center" vertical="center" wrapText="1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horizontal="center" vertical="center"/>
      <protection locked="0"/>
    </xf>
    <xf numFmtId="164" fontId="1" fillId="0" borderId="0" xfId="0" applyNumberFormat="1" applyFont="1" applyFill="1" applyAlignment="1" applyProtection="1">
      <alignment horizontal="center" vertical="center"/>
      <protection locked="0"/>
    </xf>
    <xf numFmtId="0" fontId="1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14" fillId="2" borderId="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 horizontal="center"/>
      <protection locked="0"/>
    </xf>
    <xf numFmtId="164" fontId="1" fillId="11" borderId="0" xfId="0" applyNumberFormat="1" applyFont="1" applyFill="1" applyAlignment="1" applyProtection="1">
      <alignment horizontal="center" vertical="center"/>
      <protection locked="0"/>
    </xf>
    <xf numFmtId="164" fontId="12" fillId="13" borderId="26" xfId="659" applyNumberFormat="1" applyFont="1" applyFill="1" applyBorder="1" applyAlignment="1" applyProtection="1">
      <alignment horizontal="center" vertical="center"/>
      <protection locked="0"/>
    </xf>
    <xf numFmtId="0" fontId="12" fillId="22" borderId="26" xfId="659" applyFont="1" applyFill="1" applyBorder="1" applyAlignment="1" applyProtection="1">
      <alignment horizontal="center" vertical="center" wrapText="1"/>
      <protection locked="0"/>
    </xf>
    <xf numFmtId="0" fontId="1" fillId="11" borderId="0" xfId="0" applyFont="1" applyFill="1" applyProtection="1">
      <protection locked="0"/>
    </xf>
    <xf numFmtId="0" fontId="7" fillId="0" borderId="36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Protection="1">
      <protection locked="0"/>
    </xf>
    <xf numFmtId="0" fontId="1" fillId="11" borderId="0" xfId="0" applyFont="1" applyFill="1" applyAlignment="1" applyProtection="1">
      <alignment horizontal="center" vertical="center"/>
      <protection locked="0"/>
    </xf>
    <xf numFmtId="0" fontId="7" fillId="11" borderId="0" xfId="0" applyFont="1" applyFill="1" applyBorder="1" applyAlignment="1" applyProtection="1">
      <alignment horizontal="center" vertical="center" wrapText="1"/>
      <protection locked="0"/>
    </xf>
    <xf numFmtId="0" fontId="18" fillId="11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Fill="1" applyAlignment="1" applyProtection="1">
      <alignment vertical="center"/>
      <protection locked="0"/>
    </xf>
    <xf numFmtId="0" fontId="50" fillId="0" borderId="0" xfId="0" applyFont="1" applyAlignment="1" applyProtection="1">
      <alignment vertical="center"/>
      <protection locked="0"/>
    </xf>
    <xf numFmtId="0" fontId="46" fillId="0" borderId="0" xfId="0" applyFont="1" applyFill="1" applyBorder="1" applyAlignment="1" applyProtection="1">
      <alignment vertical="center"/>
      <protection locked="0"/>
    </xf>
    <xf numFmtId="0" fontId="50" fillId="0" borderId="37" xfId="0" applyFont="1" applyBorder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14" fillId="2" borderId="23" xfId="462" applyFont="1" applyFill="1" applyBorder="1" applyAlignment="1" applyProtection="1">
      <alignment horizontal="center" vertical="center" wrapText="1"/>
      <protection locked="0"/>
    </xf>
    <xf numFmtId="0" fontId="17" fillId="8" borderId="29" xfId="0" applyFont="1" applyFill="1" applyBorder="1" applyAlignment="1" applyProtection="1">
      <alignment horizontal="center" vertical="center" wrapText="1"/>
      <protection locked="0"/>
    </xf>
    <xf numFmtId="0" fontId="14" fillId="2" borderId="3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Protection="1">
      <protection locked="0"/>
    </xf>
    <xf numFmtId="0" fontId="14" fillId="2" borderId="3" xfId="462" applyFont="1" applyFill="1" applyBorder="1" applyAlignment="1" applyProtection="1">
      <alignment horizontal="center" vertical="center" wrapText="1"/>
      <protection locked="0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0" fontId="17" fillId="8" borderId="2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7" fillId="8" borderId="29" xfId="0" applyFont="1" applyFill="1" applyBorder="1" applyAlignment="1" applyProtection="1">
      <alignment horizontal="center" vertical="center" wrapText="1"/>
    </xf>
    <xf numFmtId="11" fontId="13" fillId="4" borderId="29" xfId="461" applyNumberFormat="1" applyFont="1" applyBorder="1" applyAlignment="1" applyProtection="1">
      <alignment horizontal="center" vertical="center"/>
    </xf>
    <xf numFmtId="0" fontId="7" fillId="2" borderId="29" xfId="462" applyFont="1" applyFill="1" applyBorder="1" applyAlignment="1" applyProtection="1">
      <alignment horizontal="center" vertical="center" wrapText="1"/>
    </xf>
    <xf numFmtId="0" fontId="51" fillId="5" borderId="29" xfId="462" applyFont="1" applyBorder="1" applyAlignment="1" applyProtection="1">
      <alignment horizontal="center" vertical="center" wrapText="1"/>
    </xf>
    <xf numFmtId="0" fontId="7" fillId="17" borderId="29" xfId="462" applyFont="1" applyFill="1" applyBorder="1" applyAlignment="1" applyProtection="1">
      <alignment horizontal="center" vertical="center" wrapText="1"/>
    </xf>
    <xf numFmtId="0" fontId="7" fillId="2" borderId="29" xfId="783" applyFont="1" applyFill="1" applyBorder="1" applyAlignment="1" applyProtection="1">
      <alignment horizontal="center" vertical="center" wrapText="1"/>
    </xf>
    <xf numFmtId="0" fontId="53" fillId="16" borderId="29" xfId="783" applyFont="1" applyBorder="1" applyAlignment="1" applyProtection="1">
      <alignment horizontal="center" vertical="center" wrapText="1"/>
    </xf>
    <xf numFmtId="0" fontId="7" fillId="17" borderId="29" xfId="783" applyFont="1" applyFill="1" applyBorder="1" applyAlignment="1" applyProtection="1">
      <alignment horizontal="center" vertical="center" wrapText="1"/>
    </xf>
    <xf numFmtId="0" fontId="7" fillId="2" borderId="29" xfId="0" applyFont="1" applyFill="1" applyBorder="1" applyAlignment="1" applyProtection="1">
      <alignment horizontal="center" vertical="center" wrapText="1"/>
    </xf>
    <xf numFmtId="0" fontId="7" fillId="2" borderId="29" xfId="0" applyFont="1" applyFill="1" applyBorder="1" applyAlignment="1" applyProtection="1">
      <alignment horizontal="center" vertical="center"/>
    </xf>
    <xf numFmtId="3" fontId="7" fillId="2" borderId="29" xfId="0" applyNumberFormat="1" applyFont="1" applyFill="1" applyBorder="1" applyAlignment="1" applyProtection="1">
      <alignment horizontal="center" vertical="center"/>
    </xf>
    <xf numFmtId="0" fontId="1" fillId="2" borderId="29" xfId="0" applyFont="1" applyFill="1" applyBorder="1" applyAlignment="1" applyProtection="1">
      <alignment horizontal="center" vertical="center" wrapText="1"/>
    </xf>
    <xf numFmtId="0" fontId="52" fillId="0" borderId="4" xfId="0" applyFont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/>
      <protection locked="0"/>
    </xf>
    <xf numFmtId="0" fontId="15" fillId="2" borderId="0" xfId="0" applyFont="1" applyFill="1" applyProtection="1">
      <protection locked="0"/>
    </xf>
    <xf numFmtId="0" fontId="39" fillId="2" borderId="0" xfId="0" applyFont="1" applyFill="1" applyProtection="1">
      <protection locked="0"/>
    </xf>
    <xf numFmtId="0" fontId="45" fillId="2" borderId="0" xfId="0" applyFont="1" applyFill="1" applyAlignment="1" applyProtection="1">
      <alignment horizontal="center"/>
      <protection locked="0"/>
    </xf>
    <xf numFmtId="0" fontId="42" fillId="12" borderId="0" xfId="0" applyFont="1" applyFill="1" applyAlignment="1" applyProtection="1">
      <alignment vertical="center"/>
      <protection locked="0"/>
    </xf>
    <xf numFmtId="0" fontId="43" fillId="11" borderId="0" xfId="0" applyFont="1" applyFill="1" applyBorder="1" applyAlignment="1" applyProtection="1">
      <alignment horizontal="center" vertical="center"/>
      <protection locked="0"/>
    </xf>
    <xf numFmtId="0" fontId="21" fillId="11" borderId="0" xfId="0" applyFont="1" applyFill="1" applyBorder="1" applyAlignment="1" applyProtection="1">
      <alignment vertical="center"/>
      <protection locked="0"/>
    </xf>
    <xf numFmtId="164" fontId="38" fillId="2" borderId="0" xfId="0" applyNumberFormat="1" applyFont="1" applyFill="1" applyBorder="1" applyAlignment="1" applyProtection="1">
      <alignment horizontal="center" vertical="center"/>
      <protection locked="0"/>
    </xf>
    <xf numFmtId="0" fontId="21" fillId="11" borderId="14" xfId="0" applyFont="1" applyFill="1" applyBorder="1" applyAlignment="1" applyProtection="1">
      <alignment vertical="center"/>
      <protection locked="0"/>
    </xf>
    <xf numFmtId="164" fontId="38" fillId="13" borderId="26" xfId="659" applyNumberFormat="1" applyFont="1" applyFill="1" applyBorder="1" applyAlignment="1" applyProtection="1">
      <alignment horizontal="center" vertical="center"/>
      <protection locked="0"/>
    </xf>
    <xf numFmtId="0" fontId="0" fillId="11" borderId="0" xfId="0" applyFill="1" applyProtection="1">
      <protection locked="0"/>
    </xf>
    <xf numFmtId="0" fontId="38" fillId="13" borderId="26" xfId="636" applyFont="1" applyFill="1" applyBorder="1" applyAlignment="1" applyProtection="1">
      <alignment horizontal="center" vertical="center" wrapText="1"/>
      <protection locked="0"/>
    </xf>
    <xf numFmtId="0" fontId="38" fillId="22" borderId="26" xfId="659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164" fontId="16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0" xfId="0" applyFont="1" applyFill="1" applyBorder="1" applyProtection="1">
      <protection locked="0"/>
    </xf>
    <xf numFmtId="0" fontId="40" fillId="2" borderId="0" xfId="0" applyFont="1" applyFill="1" applyBorder="1" applyAlignment="1" applyProtection="1">
      <alignment horizontal="center" vertical="center"/>
      <protection locked="0"/>
    </xf>
    <xf numFmtId="0" fontId="35" fillId="2" borderId="0" xfId="0" applyFont="1" applyFill="1" applyAlignment="1" applyProtection="1">
      <alignment horizontal="center" vertical="center"/>
      <protection locked="0"/>
    </xf>
    <xf numFmtId="0" fontId="40" fillId="2" borderId="8" xfId="0" applyFont="1" applyFill="1" applyBorder="1" applyAlignment="1" applyProtection="1">
      <alignment horizontal="center" vertical="center"/>
      <protection locked="0"/>
    </xf>
    <xf numFmtId="0" fontId="35" fillId="2" borderId="34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Protection="1">
      <protection locked="0"/>
    </xf>
    <xf numFmtId="0" fontId="17" fillId="2" borderId="2" xfId="462" applyFont="1" applyFill="1" applyBorder="1" applyAlignment="1" applyProtection="1">
      <alignment horizontal="center" vertical="center" wrapText="1"/>
      <protection locked="0"/>
    </xf>
    <xf numFmtId="0" fontId="17" fillId="2" borderId="2" xfId="0" applyFont="1" applyFill="1" applyBorder="1" applyAlignment="1" applyProtection="1">
      <alignment horizontal="center" vertical="center" wrapText="1"/>
      <protection locked="0"/>
    </xf>
    <xf numFmtId="0" fontId="17" fillId="2" borderId="2" xfId="0" applyFont="1" applyFill="1" applyBorder="1" applyAlignment="1" applyProtection="1">
      <alignment horizontal="center" vertical="center"/>
      <protection locked="0"/>
    </xf>
    <xf numFmtId="0" fontId="54" fillId="2" borderId="0" xfId="0" applyFont="1" applyFill="1" applyProtection="1">
      <protection locked="0"/>
    </xf>
    <xf numFmtId="2" fontId="7" fillId="8" borderId="38" xfId="0" applyNumberFormat="1" applyFont="1" applyFill="1" applyBorder="1" applyAlignment="1" applyProtection="1">
      <alignment horizontal="center" vertical="center" wrapText="1"/>
    </xf>
    <xf numFmtId="0" fontId="7" fillId="8" borderId="38" xfId="0" applyFont="1" applyFill="1" applyBorder="1" applyAlignment="1" applyProtection="1">
      <alignment horizontal="center" vertical="center" wrapText="1"/>
    </xf>
    <xf numFmtId="11" fontId="13" fillId="4" borderId="39" xfId="461" applyNumberFormat="1" applyFont="1" applyBorder="1" applyAlignment="1" applyProtection="1">
      <alignment horizontal="center" vertical="center"/>
    </xf>
    <xf numFmtId="11" fontId="7" fillId="2" borderId="19" xfId="461" applyNumberFormat="1" applyFont="1" applyFill="1" applyBorder="1" applyAlignment="1" applyProtection="1">
      <alignment horizontal="center" vertical="center"/>
    </xf>
    <xf numFmtId="166" fontId="7" fillId="8" borderId="38" xfId="0" applyNumberFormat="1" applyFont="1" applyFill="1" applyBorder="1" applyAlignment="1" applyProtection="1">
      <alignment horizontal="center" vertical="center" wrapText="1"/>
    </xf>
    <xf numFmtId="11" fontId="13" fillId="4" borderId="12" xfId="461" applyNumberFormat="1" applyFont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 wrapText="1"/>
    </xf>
    <xf numFmtId="0" fontId="7" fillId="8" borderId="19" xfId="0" applyFont="1" applyFill="1" applyBorder="1" applyAlignment="1" applyProtection="1">
      <alignment horizontal="center" vertical="center" wrapText="1"/>
    </xf>
    <xf numFmtId="2" fontId="7" fillId="2" borderId="38" xfId="783" applyNumberFormat="1" applyFont="1" applyFill="1" applyBorder="1" applyAlignment="1" applyProtection="1">
      <alignment horizontal="center" vertical="center" wrapText="1"/>
    </xf>
    <xf numFmtId="0" fontId="7" fillId="2" borderId="38" xfId="783" applyFont="1" applyFill="1" applyBorder="1" applyAlignment="1" applyProtection="1">
      <alignment horizontal="center" vertical="center" wrapText="1"/>
    </xf>
    <xf numFmtId="0" fontId="53" fillId="16" borderId="34" xfId="783" applyFont="1" applyBorder="1" applyAlignment="1" applyProtection="1">
      <alignment horizontal="center" vertical="center" wrapText="1"/>
    </xf>
    <xf numFmtId="0" fontId="7" fillId="2" borderId="19" xfId="783" applyFont="1" applyFill="1" applyBorder="1" applyAlignment="1" applyProtection="1">
      <alignment horizontal="center" vertical="center" wrapText="1"/>
    </xf>
    <xf numFmtId="11" fontId="7" fillId="2" borderId="0" xfId="461" applyNumberFormat="1" applyFont="1" applyFill="1" applyBorder="1" applyAlignment="1" applyProtection="1">
      <alignment horizontal="center" vertical="center"/>
    </xf>
    <xf numFmtId="2" fontId="7" fillId="2" borderId="38" xfId="462" applyNumberFormat="1" applyFont="1" applyFill="1" applyBorder="1" applyAlignment="1" applyProtection="1">
      <alignment horizontal="center" vertical="center" wrapText="1"/>
    </xf>
    <xf numFmtId="0" fontId="7" fillId="2" borderId="38" xfId="462" applyFont="1" applyFill="1" applyBorder="1" applyAlignment="1" applyProtection="1">
      <alignment horizontal="center" vertical="center" wrapText="1"/>
    </xf>
    <xf numFmtId="0" fontId="51" fillId="5" borderId="38" xfId="462" applyFont="1" applyBorder="1" applyAlignment="1" applyProtection="1">
      <alignment horizontal="center" vertical="center" wrapText="1"/>
    </xf>
    <xf numFmtId="166" fontId="7" fillId="17" borderId="38" xfId="462" applyNumberFormat="1" applyFont="1" applyFill="1" applyBorder="1" applyAlignment="1" applyProtection="1">
      <alignment horizontal="center" vertical="center" wrapText="1"/>
    </xf>
    <xf numFmtId="0" fontId="7" fillId="17" borderId="38" xfId="462" applyFont="1" applyFill="1" applyBorder="1" applyAlignment="1" applyProtection="1">
      <alignment horizontal="center" vertical="center" wrapText="1"/>
    </xf>
    <xf numFmtId="1" fontId="7" fillId="8" borderId="38" xfId="0" applyNumberFormat="1" applyFont="1" applyFill="1" applyBorder="1" applyAlignment="1" applyProtection="1">
      <alignment horizontal="center" vertical="center" wrapText="1"/>
    </xf>
    <xf numFmtId="2" fontId="7" fillId="17" borderId="38" xfId="462" applyNumberFormat="1" applyFont="1" applyFill="1" applyBorder="1" applyAlignment="1" applyProtection="1">
      <alignment horizontal="center" vertical="center" wrapText="1"/>
    </xf>
    <xf numFmtId="0" fontId="51" fillId="5" borderId="34" xfId="462" applyFont="1" applyBorder="1" applyAlignment="1" applyProtection="1">
      <alignment horizontal="center" vertical="center" wrapText="1"/>
    </xf>
    <xf numFmtId="0" fontId="7" fillId="2" borderId="19" xfId="462" applyFont="1" applyFill="1" applyBorder="1" applyAlignment="1" applyProtection="1">
      <alignment horizontal="center" vertical="center" wrapText="1"/>
    </xf>
    <xf numFmtId="0" fontId="44" fillId="0" borderId="4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10" borderId="16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0" xfId="0" applyFont="1" applyFill="1" applyAlignment="1" applyProtection="1">
      <alignment horizontal="center"/>
      <protection locked="0"/>
    </xf>
    <xf numFmtId="0" fontId="30" fillId="2" borderId="0" xfId="0" applyFont="1" applyFill="1" applyAlignment="1" applyProtection="1">
      <alignment horizontal="center"/>
      <protection locked="0"/>
    </xf>
    <xf numFmtId="0" fontId="42" fillId="15" borderId="0" xfId="0" applyFont="1" applyFill="1" applyAlignment="1" applyProtection="1">
      <alignment vertical="center"/>
      <protection locked="0"/>
    </xf>
    <xf numFmtId="0" fontId="37" fillId="12" borderId="0" xfId="0" applyFont="1" applyFill="1" applyBorder="1" applyAlignment="1" applyProtection="1">
      <alignment vertical="center"/>
      <protection locked="0"/>
    </xf>
    <xf numFmtId="0" fontId="0" fillId="11" borderId="0" xfId="0" applyFill="1" applyBorder="1" applyProtection="1">
      <protection locked="0"/>
    </xf>
    <xf numFmtId="0" fontId="7" fillId="12" borderId="0" xfId="0" applyFont="1" applyFill="1" applyBorder="1" applyAlignment="1" applyProtection="1">
      <alignment horizontal="center" vertical="center" wrapText="1"/>
      <protection locked="0"/>
    </xf>
    <xf numFmtId="0" fontId="7" fillId="11" borderId="0" xfId="0" applyFont="1" applyFill="1" applyBorder="1" applyAlignment="1" applyProtection="1">
      <alignment vertical="center" wrapText="1"/>
      <protection locked="0"/>
    </xf>
    <xf numFmtId="0" fontId="7" fillId="8" borderId="0" xfId="0" applyFont="1" applyFill="1" applyBorder="1" applyAlignment="1" applyProtection="1">
      <alignment horizontal="center" vertical="center" wrapText="1"/>
      <protection locked="0"/>
    </xf>
    <xf numFmtId="0" fontId="35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protection locked="0"/>
    </xf>
    <xf numFmtId="0" fontId="7" fillId="2" borderId="0" xfId="0" applyFont="1" applyFill="1" applyBorder="1" applyAlignment="1" applyProtection="1">
      <protection locked="0"/>
    </xf>
    <xf numFmtId="0" fontId="22" fillId="2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Protection="1"/>
    <xf numFmtId="0" fontId="0" fillId="11" borderId="0" xfId="0" applyFill="1" applyProtection="1"/>
    <xf numFmtId="0" fontId="7" fillId="3" borderId="4" xfId="0" applyFont="1" applyFill="1" applyBorder="1" applyAlignment="1" applyProtection="1">
      <alignment horizontal="center" vertical="center" wrapText="1"/>
    </xf>
    <xf numFmtId="0" fontId="26" fillId="3" borderId="4" xfId="0" applyFont="1" applyFill="1" applyBorder="1" applyAlignment="1" applyProtection="1">
      <alignment horizontal="center" vertical="center" wrapText="1"/>
    </xf>
    <xf numFmtId="0" fontId="55" fillId="3" borderId="4" xfId="0" applyFont="1" applyFill="1" applyBorder="1" applyAlignment="1" applyProtection="1">
      <alignment horizontal="center" vertical="center" wrapText="1"/>
    </xf>
    <xf numFmtId="0" fontId="0" fillId="11" borderId="0" xfId="0" applyFill="1" applyBorder="1" applyProtection="1"/>
    <xf numFmtId="0" fontId="7" fillId="12" borderId="0" xfId="0" applyFont="1" applyFill="1" applyBorder="1" applyAlignment="1" applyProtection="1">
      <alignment horizontal="center" vertical="center" wrapText="1"/>
    </xf>
    <xf numFmtId="0" fontId="7" fillId="11" borderId="0" xfId="0" applyFont="1" applyFill="1" applyBorder="1" applyAlignment="1" applyProtection="1">
      <alignment vertical="center" wrapText="1"/>
    </xf>
    <xf numFmtId="0" fontId="7" fillId="8" borderId="0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vertical="center" wrapText="1"/>
    </xf>
    <xf numFmtId="0" fontId="40" fillId="2" borderId="0" xfId="0" applyFont="1" applyFill="1" applyBorder="1" applyAlignment="1" applyProtection="1">
      <alignment vertical="center"/>
    </xf>
    <xf numFmtId="0" fontId="35" fillId="2" borderId="0" xfId="0" applyFont="1" applyFill="1" applyAlignment="1" applyProtection="1">
      <alignment horizontal="center" vertical="center"/>
    </xf>
    <xf numFmtId="0" fontId="40" fillId="2" borderId="8" xfId="0" applyFont="1" applyFill="1" applyBorder="1" applyAlignment="1" applyProtection="1">
      <alignment vertical="center"/>
    </xf>
    <xf numFmtId="0" fontId="35" fillId="2" borderId="0" xfId="0" applyFont="1" applyFill="1" applyBorder="1" applyAlignment="1" applyProtection="1">
      <alignment horizontal="center" vertical="center"/>
    </xf>
    <xf numFmtId="0" fontId="14" fillId="2" borderId="3" xfId="462" applyFont="1" applyFill="1" applyBorder="1" applyAlignment="1" applyProtection="1">
      <alignment horizontal="center" vertical="center" wrapText="1"/>
    </xf>
    <xf numFmtId="2" fontId="7" fillId="2" borderId="3" xfId="0" applyNumberFormat="1" applyFont="1" applyFill="1" applyBorder="1" applyAlignment="1" applyProtection="1">
      <alignment horizontal="center" vertical="center"/>
    </xf>
    <xf numFmtId="0" fontId="17" fillId="2" borderId="11" xfId="462" applyFont="1" applyFill="1" applyBorder="1" applyAlignment="1" applyProtection="1">
      <alignment horizontal="center" vertical="center" wrapText="1"/>
    </xf>
    <xf numFmtId="0" fontId="7" fillId="8" borderId="11" xfId="0" applyFont="1" applyFill="1" applyBorder="1" applyAlignment="1" applyProtection="1">
      <alignment horizontal="center" vertical="center" wrapText="1"/>
    </xf>
    <xf numFmtId="0" fontId="13" fillId="4" borderId="11" xfId="461" applyFont="1" applyBorder="1" applyAlignment="1" applyProtection="1">
      <alignment horizontal="center" vertical="center"/>
    </xf>
    <xf numFmtId="0" fontId="7" fillId="2" borderId="11" xfId="461" applyFont="1" applyFill="1" applyBorder="1" applyAlignment="1" applyProtection="1">
      <alignment horizontal="center" vertical="center"/>
    </xf>
    <xf numFmtId="2" fontId="7" fillId="8" borderId="11" xfId="0" applyNumberFormat="1" applyFont="1" applyFill="1" applyBorder="1" applyAlignment="1" applyProtection="1">
      <alignment horizontal="center" vertical="center" wrapText="1"/>
    </xf>
    <xf numFmtId="11" fontId="13" fillId="4" borderId="11" xfId="461" applyNumberFormat="1" applyFont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 applyProtection="1">
      <alignment horizontal="center" vertical="center" wrapText="1"/>
    </xf>
    <xf numFmtId="0" fontId="17" fillId="2" borderId="11" xfId="0" applyFont="1" applyFill="1" applyBorder="1" applyAlignment="1" applyProtection="1">
      <alignment horizontal="center" vertical="center" wrapText="1"/>
    </xf>
    <xf numFmtId="0" fontId="17" fillId="2" borderId="31" xfId="0" applyFont="1" applyFill="1" applyBorder="1" applyAlignment="1" applyProtection="1">
      <alignment horizontal="center" vertical="center" wrapText="1"/>
    </xf>
    <xf numFmtId="0" fontId="7" fillId="8" borderId="31" xfId="0" applyFont="1" applyFill="1" applyBorder="1" applyAlignment="1" applyProtection="1">
      <alignment horizontal="center" vertical="center" wrapText="1"/>
    </xf>
    <xf numFmtId="0" fontId="13" fillId="4" borderId="31" xfId="461" applyFont="1" applyBorder="1" applyAlignment="1" applyProtection="1">
      <alignment horizontal="center" vertical="center"/>
    </xf>
    <xf numFmtId="0" fontId="7" fillId="2" borderId="31" xfId="461" applyFont="1" applyFill="1" applyBorder="1" applyAlignment="1" applyProtection="1">
      <alignment horizontal="center" vertical="center"/>
    </xf>
    <xf numFmtId="2" fontId="7" fillId="8" borderId="31" xfId="0" applyNumberFormat="1" applyFont="1" applyFill="1" applyBorder="1" applyAlignment="1" applyProtection="1">
      <alignment horizontal="center" vertical="center" wrapText="1"/>
    </xf>
    <xf numFmtId="11" fontId="13" fillId="4" borderId="31" xfId="461" applyNumberFormat="1" applyFont="1" applyBorder="1" applyAlignment="1" applyProtection="1">
      <alignment horizontal="center" vertical="center"/>
    </xf>
    <xf numFmtId="0" fontId="7" fillId="2" borderId="31" xfId="0" applyFont="1" applyFill="1" applyBorder="1" applyAlignment="1" applyProtection="1">
      <alignment horizontal="center" vertical="center" wrapText="1"/>
    </xf>
    <xf numFmtId="0" fontId="17" fillId="2" borderId="24" xfId="462" applyFont="1" applyFill="1" applyBorder="1" applyAlignment="1" applyProtection="1">
      <alignment horizontal="center" vertical="center" wrapText="1"/>
    </xf>
    <xf numFmtId="0" fontId="7" fillId="17" borderId="24" xfId="783" applyFont="1" applyFill="1" applyBorder="1" applyAlignment="1" applyProtection="1">
      <alignment horizontal="center" vertical="center" wrapText="1"/>
    </xf>
    <xf numFmtId="0" fontId="53" fillId="16" borderId="24" xfId="783" applyFont="1" applyBorder="1" applyAlignment="1" applyProtection="1">
      <alignment horizontal="center" vertical="center" wrapText="1"/>
    </xf>
    <xf numFmtId="166" fontId="7" fillId="8" borderId="24" xfId="0" applyNumberFormat="1" applyFont="1" applyFill="1" applyBorder="1" applyAlignment="1" applyProtection="1">
      <alignment horizontal="center" vertical="center" wrapText="1"/>
    </xf>
    <xf numFmtId="0" fontId="7" fillId="8" borderId="24" xfId="0" applyFont="1" applyFill="1" applyBorder="1" applyAlignment="1" applyProtection="1">
      <alignment horizontal="center" vertical="center" wrapText="1"/>
    </xf>
    <xf numFmtId="11" fontId="13" fillId="4" borderId="24" xfId="461" applyNumberFormat="1" applyFont="1" applyBorder="1" applyAlignment="1" applyProtection="1">
      <alignment horizontal="center" vertical="center"/>
    </xf>
    <xf numFmtId="0" fontId="7" fillId="2" borderId="24" xfId="0" applyFont="1" applyFill="1" applyBorder="1" applyAlignment="1" applyProtection="1">
      <alignment horizontal="center" vertical="center" wrapText="1"/>
    </xf>
    <xf numFmtId="0" fontId="17" fillId="2" borderId="24" xfId="0" applyFont="1" applyFill="1" applyBorder="1" applyAlignment="1" applyProtection="1">
      <alignment horizontal="center" vertical="center" wrapText="1"/>
    </xf>
    <xf numFmtId="0" fontId="13" fillId="4" borderId="24" xfId="461" applyFont="1" applyBorder="1" applyAlignment="1" applyProtection="1">
      <alignment horizontal="center" vertical="center"/>
    </xf>
    <xf numFmtId="0" fontId="7" fillId="2" borderId="24" xfId="461" applyFont="1" applyFill="1" applyBorder="1" applyAlignment="1" applyProtection="1">
      <alignment horizontal="center" vertical="center"/>
    </xf>
    <xf numFmtId="0" fontId="7" fillId="17" borderId="24" xfId="462" applyFont="1" applyFill="1" applyBorder="1" applyAlignment="1" applyProtection="1">
      <alignment horizontal="center" vertical="center" wrapText="1"/>
    </xf>
    <xf numFmtId="0" fontId="51" fillId="5" borderId="24" xfId="462" applyFont="1" applyBorder="1" applyAlignment="1" applyProtection="1">
      <alignment horizontal="center" vertical="center" wrapText="1"/>
    </xf>
    <xf numFmtId="0" fontId="7" fillId="2" borderId="24" xfId="462" applyFont="1" applyFill="1" applyBorder="1" applyAlignment="1" applyProtection="1">
      <alignment horizontal="center" vertical="center" wrapText="1"/>
    </xf>
    <xf numFmtId="2" fontId="7" fillId="8" borderId="24" xfId="0" applyNumberFormat="1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 applyProtection="1">
      <alignment horizontal="center" vertical="center"/>
    </xf>
    <xf numFmtId="0" fontId="17" fillId="2" borderId="24" xfId="0" applyFont="1" applyFill="1" applyBorder="1" applyAlignment="1" applyProtection="1">
      <alignment horizontal="center" vertical="center"/>
    </xf>
    <xf numFmtId="0" fontId="7" fillId="2" borderId="0" xfId="0" applyFont="1" applyFill="1" applyAlignment="1" applyProtection="1"/>
    <xf numFmtId="0" fontId="37" fillId="12" borderId="0" xfId="0" applyFont="1" applyFill="1" applyAlignment="1" applyProtection="1">
      <alignment horizontal="center" vertical="center"/>
      <protection locked="0"/>
    </xf>
    <xf numFmtId="0" fontId="12" fillId="11" borderId="0" xfId="0" applyFont="1" applyFill="1" applyBorder="1" applyAlignment="1" applyProtection="1">
      <alignment horizontal="center" vertical="center" wrapText="1"/>
      <protection locked="0"/>
    </xf>
    <xf numFmtId="0" fontId="26" fillId="0" borderId="4" xfId="0" applyFont="1" applyBorder="1" applyAlignment="1" applyProtection="1">
      <alignment horizontal="center" vertical="center" wrapText="1"/>
      <protection locked="0"/>
    </xf>
    <xf numFmtId="0" fontId="60" fillId="2" borderId="0" xfId="0" applyFont="1" applyFill="1" applyProtection="1"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18" fillId="11" borderId="0" xfId="0" applyFont="1" applyFill="1" applyBorder="1" applyAlignment="1" applyProtection="1">
      <alignment horizontal="center" vertical="center" wrapText="1"/>
    </xf>
    <xf numFmtId="0" fontId="26" fillId="0" borderId="4" xfId="0" applyFont="1" applyBorder="1" applyAlignment="1" applyProtection="1">
      <alignment horizontal="center" vertical="center" wrapText="1"/>
    </xf>
    <xf numFmtId="0" fontId="7" fillId="11" borderId="0" xfId="0" applyFont="1" applyFill="1" applyBorder="1" applyAlignment="1" applyProtection="1">
      <alignment horizontal="center" vertical="center" wrapText="1"/>
    </xf>
    <xf numFmtId="0" fontId="35" fillId="2" borderId="32" xfId="0" applyFont="1" applyFill="1" applyBorder="1" applyAlignment="1" applyProtection="1">
      <alignment horizontal="center" vertical="center"/>
    </xf>
    <xf numFmtId="11" fontId="14" fillId="2" borderId="3" xfId="462" applyNumberFormat="1" applyFont="1" applyFill="1" applyBorder="1" applyAlignment="1" applyProtection="1">
      <alignment horizontal="center" vertical="center" wrapText="1"/>
    </xf>
    <xf numFmtId="2" fontId="1" fillId="2" borderId="3" xfId="0" applyNumberFormat="1" applyFont="1" applyFill="1" applyBorder="1" applyAlignment="1" applyProtection="1">
      <alignment horizontal="center" vertical="center"/>
    </xf>
    <xf numFmtId="11" fontId="14" fillId="2" borderId="3" xfId="0" applyNumberFormat="1" applyFont="1" applyFill="1" applyBorder="1" applyAlignment="1" applyProtection="1">
      <alignment horizontal="center" vertical="center" wrapText="1"/>
    </xf>
    <xf numFmtId="0" fontId="7" fillId="17" borderId="11" xfId="783" applyFont="1" applyFill="1" applyBorder="1" applyAlignment="1" applyProtection="1">
      <alignment horizontal="center" vertical="center" wrapText="1"/>
    </xf>
    <xf numFmtId="0" fontId="53" fillId="16" borderId="11" xfId="783" applyFont="1" applyBorder="1" applyAlignment="1" applyProtection="1">
      <alignment horizontal="center" vertical="center" wrapText="1"/>
    </xf>
    <xf numFmtId="0" fontId="7" fillId="17" borderId="11" xfId="462" applyFont="1" applyFill="1" applyBorder="1" applyAlignment="1" applyProtection="1">
      <alignment horizontal="center" vertical="center" wrapText="1"/>
    </xf>
    <xf numFmtId="0" fontId="51" fillId="5" borderId="11" xfId="462" applyFont="1" applyBorder="1" applyAlignment="1" applyProtection="1">
      <alignment horizontal="center" vertical="center" wrapText="1"/>
    </xf>
    <xf numFmtId="11" fontId="14" fillId="2" borderId="3" xfId="0" applyNumberFormat="1" applyFont="1" applyFill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 vertical="center"/>
    </xf>
    <xf numFmtId="165" fontId="7" fillId="8" borderId="11" xfId="0" applyNumberFormat="1" applyFont="1" applyFill="1" applyBorder="1" applyAlignment="1" applyProtection="1">
      <alignment horizontal="center" vertical="center" wrapText="1"/>
    </xf>
    <xf numFmtId="0" fontId="7" fillId="2" borderId="11" xfId="462" applyFont="1" applyFill="1" applyBorder="1" applyAlignment="1" applyProtection="1">
      <alignment horizontal="center" vertical="center" wrapText="1"/>
    </xf>
    <xf numFmtId="0" fontId="34" fillId="2" borderId="0" xfId="0" applyFont="1" applyFill="1" applyAlignment="1" applyProtection="1">
      <alignment horizontal="center"/>
      <protection locked="0"/>
    </xf>
    <xf numFmtId="0" fontId="21" fillId="11" borderId="0" xfId="0" applyFont="1" applyFill="1" applyBorder="1" applyAlignment="1" applyProtection="1">
      <alignment horizontal="center" vertical="center"/>
      <protection locked="0"/>
    </xf>
    <xf numFmtId="164" fontId="36" fillId="2" borderId="0" xfId="659" applyNumberFormat="1" applyFont="1" applyFill="1" applyAlignment="1" applyProtection="1">
      <alignment horizontal="center" vertical="center"/>
      <protection locked="0"/>
    </xf>
    <xf numFmtId="0" fontId="33" fillId="11" borderId="0" xfId="0" applyFont="1" applyFill="1" applyBorder="1" applyAlignment="1" applyProtection="1">
      <alignment horizontal="center" vertical="center" wrapText="1"/>
      <protection locked="0"/>
    </xf>
    <xf numFmtId="0" fontId="52" fillId="2" borderId="4" xfId="0" applyFont="1" applyFill="1" applyBorder="1" applyAlignment="1" applyProtection="1">
      <alignment horizontal="center" vertical="center" wrapText="1"/>
      <protection locked="0"/>
    </xf>
    <xf numFmtId="0" fontId="44" fillId="11" borderId="0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11" borderId="0" xfId="0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0" fontId="0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center" vertical="center"/>
    </xf>
    <xf numFmtId="0" fontId="14" fillId="2" borderId="23" xfId="462" applyFont="1" applyFill="1" applyBorder="1" applyAlignment="1" applyProtection="1">
      <alignment horizontal="center" vertical="center" wrapText="1"/>
    </xf>
    <xf numFmtId="2" fontId="7" fillId="2" borderId="23" xfId="0" applyNumberFormat="1" applyFont="1" applyFill="1" applyBorder="1" applyAlignment="1" applyProtection="1">
      <alignment horizontal="center" vertical="center"/>
    </xf>
    <xf numFmtId="166" fontId="7" fillId="8" borderId="11" xfId="0" applyNumberFormat="1" applyFont="1" applyFill="1" applyBorder="1" applyAlignment="1" applyProtection="1">
      <alignment horizontal="center" vertical="center" wrapText="1"/>
    </xf>
    <xf numFmtId="11" fontId="51" fillId="5" borderId="11" xfId="462" applyNumberFormat="1" applyFont="1" applyBorder="1" applyAlignment="1" applyProtection="1">
      <alignment horizontal="center" vertical="center" wrapText="1"/>
    </xf>
    <xf numFmtId="11" fontId="7" fillId="17" borderId="11" xfId="462" applyNumberFormat="1" applyFont="1" applyFill="1" applyBorder="1" applyAlignment="1" applyProtection="1">
      <alignment horizontal="center" vertical="center" wrapText="1"/>
    </xf>
    <xf numFmtId="11" fontId="7" fillId="2" borderId="11" xfId="462" applyNumberFormat="1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/>
    </xf>
    <xf numFmtId="0" fontId="15" fillId="2" borderId="0" xfId="0" applyFont="1" applyFill="1" applyProtection="1"/>
    <xf numFmtId="0" fontId="0" fillId="0" borderId="0" xfId="0" applyProtection="1"/>
    <xf numFmtId="0" fontId="79" fillId="2" borderId="0" xfId="0" applyFont="1" applyFill="1" applyProtection="1"/>
    <xf numFmtId="0" fontId="31" fillId="2" borderId="0" xfId="0" applyFont="1" applyFill="1" applyProtection="1"/>
    <xf numFmtId="0" fontId="15" fillId="11" borderId="0" xfId="0" applyFont="1" applyFill="1" applyAlignment="1" applyProtection="1">
      <alignment wrapText="1"/>
    </xf>
    <xf numFmtId="0" fontId="30" fillId="2" borderId="0" xfId="0" applyFont="1" applyFill="1" applyProtection="1"/>
    <xf numFmtId="0" fontId="15" fillId="14" borderId="0" xfId="0" applyFont="1" applyFill="1" applyAlignment="1" applyProtection="1">
      <alignment wrapText="1"/>
    </xf>
    <xf numFmtId="0" fontId="78" fillId="2" borderId="0" xfId="0" applyFont="1" applyFill="1" applyProtection="1"/>
    <xf numFmtId="0" fontId="15" fillId="21" borderId="0" xfId="0" applyFont="1" applyFill="1" applyAlignment="1" applyProtection="1">
      <alignment wrapText="1"/>
    </xf>
    <xf numFmtId="0" fontId="25" fillId="7" borderId="26" xfId="0" applyFont="1" applyFill="1" applyBorder="1" applyAlignment="1" applyProtection="1">
      <alignment horizontal="center" vertical="center" wrapText="1"/>
      <protection locked="0"/>
    </xf>
    <xf numFmtId="0" fontId="25" fillId="13" borderId="26" xfId="636" applyFont="1" applyBorder="1" applyAlignment="1" applyProtection="1">
      <alignment horizontal="center" vertical="center" wrapText="1"/>
      <protection locked="0"/>
    </xf>
    <xf numFmtId="0" fontId="27" fillId="2" borderId="14" xfId="0" applyFont="1" applyFill="1" applyBorder="1" applyAlignment="1" applyProtection="1">
      <alignment horizontal="left" vertical="center" wrapText="1"/>
      <protection locked="0"/>
    </xf>
    <xf numFmtId="0" fontId="27" fillId="2" borderId="6" xfId="0" applyFont="1" applyFill="1" applyBorder="1" applyAlignment="1" applyProtection="1">
      <alignment horizontal="left" vertical="center" wrapText="1"/>
      <protection locked="0"/>
    </xf>
    <xf numFmtId="0" fontId="27" fillId="2" borderId="25" xfId="0" applyFont="1" applyFill="1" applyBorder="1" applyAlignment="1" applyProtection="1">
      <alignment horizontal="left" vertical="center" wrapText="1"/>
      <protection locked="0"/>
    </xf>
    <xf numFmtId="0" fontId="27" fillId="2" borderId="0" xfId="0" applyFont="1" applyFill="1" applyProtection="1"/>
    <xf numFmtId="2" fontId="7" fillId="2" borderId="3" xfId="783" applyNumberFormat="1" applyFont="1" applyFill="1" applyBorder="1" applyAlignment="1" applyProtection="1">
      <alignment horizontal="center" vertical="center" wrapText="1"/>
    </xf>
    <xf numFmtId="2" fontId="7" fillId="2" borderId="3" xfId="462" applyNumberFormat="1" applyFont="1" applyFill="1" applyBorder="1" applyAlignment="1" applyProtection="1">
      <alignment horizontal="center" vertical="center" wrapText="1"/>
    </xf>
    <xf numFmtId="0" fontId="38" fillId="8" borderId="54" xfId="659" applyFont="1" applyFill="1" applyBorder="1" applyAlignment="1">
      <alignment horizontal="center" vertical="center" wrapText="1"/>
    </xf>
    <xf numFmtId="0" fontId="38" fillId="8" borderId="55" xfId="659" applyFont="1" applyFill="1" applyBorder="1" applyAlignment="1">
      <alignment horizontal="center" vertical="center" wrapText="1"/>
    </xf>
    <xf numFmtId="0" fontId="12" fillId="8" borderId="26" xfId="659" applyFont="1" applyFill="1" applyBorder="1" applyAlignment="1">
      <alignment horizontal="center" vertical="center" wrapText="1"/>
    </xf>
    <xf numFmtId="0" fontId="38" fillId="8" borderId="56" xfId="659" applyFont="1" applyFill="1" applyBorder="1" applyAlignment="1">
      <alignment horizontal="center" vertical="center" wrapText="1"/>
    </xf>
    <xf numFmtId="0" fontId="38" fillId="8" borderId="57" xfId="659" applyFont="1" applyFill="1" applyBorder="1" applyAlignment="1">
      <alignment horizontal="center" vertical="center" wrapText="1"/>
    </xf>
    <xf numFmtId="0" fontId="38" fillId="2" borderId="26" xfId="659" applyFont="1" applyFill="1" applyBorder="1" applyAlignment="1">
      <alignment horizontal="center" vertical="center" wrapText="1"/>
    </xf>
    <xf numFmtId="0" fontId="7" fillId="2" borderId="3" xfId="462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/>
    </xf>
    <xf numFmtId="0" fontId="85" fillId="2" borderId="0" xfId="0" applyFont="1" applyFill="1" applyBorder="1" applyAlignment="1">
      <alignment vertical="center" wrapText="1"/>
    </xf>
    <xf numFmtId="0" fontId="86" fillId="23" borderId="3" xfId="0" applyFont="1" applyFill="1" applyBorder="1" applyAlignment="1">
      <alignment horizontal="center" vertical="center"/>
    </xf>
    <xf numFmtId="0" fontId="86" fillId="9" borderId="3" xfId="0" applyFont="1" applyFill="1" applyBorder="1" applyAlignment="1">
      <alignment horizontal="center" vertical="center"/>
    </xf>
    <xf numFmtId="0" fontId="86" fillId="9" borderId="3" xfId="0" applyFont="1" applyFill="1" applyBorder="1" applyAlignment="1">
      <alignment horizontal="center"/>
    </xf>
    <xf numFmtId="0" fontId="87" fillId="2" borderId="0" xfId="0" applyFont="1" applyFill="1"/>
    <xf numFmtId="0" fontId="89" fillId="2" borderId="0" xfId="0" applyFont="1" applyFill="1" applyProtection="1">
      <protection locked="0"/>
    </xf>
    <xf numFmtId="164" fontId="86" fillId="7" borderId="3" xfId="0" applyNumberFormat="1" applyFont="1" applyFill="1" applyBorder="1" applyAlignment="1" applyProtection="1">
      <alignment horizontal="center" vertical="center" wrapText="1"/>
      <protection locked="0"/>
    </xf>
    <xf numFmtId="0" fontId="90" fillId="0" borderId="0" xfId="0" applyFont="1" applyProtection="1">
      <protection locked="0"/>
    </xf>
    <xf numFmtId="0" fontId="87" fillId="2" borderId="0" xfId="0" applyFont="1" applyFill="1" applyProtection="1">
      <protection locked="0"/>
    </xf>
    <xf numFmtId="0" fontId="89" fillId="2" borderId="0" xfId="0" applyFont="1" applyFill="1" applyAlignment="1" applyProtection="1">
      <alignment horizontal="center"/>
      <protection locked="0"/>
    </xf>
    <xf numFmtId="0" fontId="87" fillId="0" borderId="0" xfId="0" applyFont="1" applyProtection="1">
      <protection locked="0"/>
    </xf>
    <xf numFmtId="0" fontId="87" fillId="2" borderId="0" xfId="0" applyFont="1" applyFill="1" applyProtection="1"/>
    <xf numFmtId="164" fontId="86" fillId="7" borderId="3" xfId="0" applyNumberFormat="1" applyFont="1" applyFill="1" applyBorder="1" applyAlignment="1" applyProtection="1">
      <alignment horizontal="center" vertical="center" wrapText="1"/>
    </xf>
    <xf numFmtId="11" fontId="86" fillId="7" borderId="3" xfId="0" applyNumberFormat="1" applyFont="1" applyFill="1" applyBorder="1" applyAlignment="1" applyProtection="1">
      <alignment horizontal="center" vertical="center" wrapText="1"/>
    </xf>
    <xf numFmtId="0" fontId="87" fillId="3" borderId="0" xfId="0" applyFont="1" applyFill="1" applyProtection="1"/>
    <xf numFmtId="0" fontId="89" fillId="2" borderId="0" xfId="0" applyFont="1" applyFill="1" applyAlignment="1" applyProtection="1">
      <alignment horizontal="center" vertical="center"/>
    </xf>
    <xf numFmtId="0" fontId="89" fillId="2" borderId="0" xfId="0" applyFont="1" applyFill="1" applyAlignment="1">
      <alignment horizontal="center" vertical="center"/>
    </xf>
    <xf numFmtId="0" fontId="81" fillId="2" borderId="0" xfId="0" applyFont="1" applyFill="1"/>
    <xf numFmtId="0" fontId="89" fillId="0" borderId="0" xfId="0" applyFont="1" applyAlignment="1">
      <alignment horizontal="center" vertical="center"/>
    </xf>
    <xf numFmtId="0" fontId="86" fillId="7" borderId="49" xfId="0" applyNumberFormat="1" applyFont="1" applyFill="1" applyBorder="1" applyAlignment="1">
      <alignment horizontal="center" vertical="center" wrapText="1"/>
    </xf>
    <xf numFmtId="0" fontId="93" fillId="2" borderId="11" xfId="0" applyFont="1" applyFill="1" applyBorder="1" applyAlignment="1">
      <alignment horizontal="center" vertical="center" wrapText="1"/>
    </xf>
    <xf numFmtId="0" fontId="76" fillId="2" borderId="0" xfId="0" applyFont="1" applyFill="1" applyAlignment="1" applyProtection="1">
      <alignment horizontal="left"/>
    </xf>
    <xf numFmtId="0" fontId="77" fillId="2" borderId="0" xfId="0" applyFont="1" applyFill="1" applyAlignment="1" applyProtection="1">
      <alignment horizontal="left"/>
    </xf>
    <xf numFmtId="0" fontId="41" fillId="0" borderId="0" xfId="0" applyFont="1" applyAlignment="1" applyProtection="1">
      <alignment horizontal="left" vertical="center"/>
    </xf>
    <xf numFmtId="0" fontId="28" fillId="2" borderId="0" xfId="0" applyFont="1" applyFill="1" applyAlignment="1" applyProtection="1">
      <alignment horizontal="center" vertical="center"/>
    </xf>
    <xf numFmtId="0" fontId="28" fillId="2" borderId="0" xfId="0" applyFont="1" applyFill="1" applyBorder="1" applyAlignment="1" applyProtection="1">
      <alignment horizontal="center" vertical="center"/>
    </xf>
    <xf numFmtId="0" fontId="32" fillId="2" borderId="0" xfId="0" applyFont="1" applyFill="1" applyAlignment="1" applyProtection="1">
      <alignment horizontal="left"/>
    </xf>
    <xf numFmtId="0" fontId="15" fillId="2" borderId="0" xfId="0" applyFont="1" applyFill="1" applyAlignment="1" applyProtection="1">
      <alignment horizontal="left"/>
    </xf>
    <xf numFmtId="0" fontId="72" fillId="0" borderId="0" xfId="0" applyFont="1" applyAlignment="1" applyProtection="1">
      <alignment horizontal="left" vertical="center"/>
    </xf>
    <xf numFmtId="0" fontId="83" fillId="2" borderId="0" xfId="0" applyFont="1" applyFill="1" applyAlignment="1">
      <alignment horizontal="left" vertical="center" wrapText="1"/>
    </xf>
    <xf numFmtId="0" fontId="72" fillId="2" borderId="0" xfId="0" applyFont="1" applyFill="1" applyAlignment="1">
      <alignment horizontal="left" vertical="center"/>
    </xf>
    <xf numFmtId="0" fontId="91" fillId="8" borderId="29" xfId="0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Alignment="1" applyProtection="1">
      <alignment horizontal="center"/>
      <protection locked="0"/>
    </xf>
    <xf numFmtId="0" fontId="12" fillId="9" borderId="0" xfId="0" applyFont="1" applyFill="1" applyBorder="1" applyAlignment="1" applyProtection="1">
      <alignment horizontal="center" vertical="center" wrapText="1"/>
      <protection locked="0"/>
    </xf>
    <xf numFmtId="0" fontId="12" fillId="9" borderId="30" xfId="0" applyFont="1" applyFill="1" applyBorder="1" applyAlignment="1" applyProtection="1">
      <alignment horizontal="center" vertical="center" wrapText="1"/>
      <protection locked="0"/>
    </xf>
    <xf numFmtId="0" fontId="58" fillId="3" borderId="5" xfId="0" applyFont="1" applyFill="1" applyBorder="1" applyAlignment="1" applyProtection="1">
      <alignment horizontal="center" vertical="center" wrapText="1"/>
      <protection locked="0"/>
    </xf>
    <xf numFmtId="0" fontId="18" fillId="3" borderId="6" xfId="0" applyFont="1" applyFill="1" applyBorder="1" applyAlignment="1" applyProtection="1">
      <alignment horizontal="center" vertical="center" wrapText="1"/>
      <protection locked="0"/>
    </xf>
    <xf numFmtId="0" fontId="18" fillId="3" borderId="7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Fill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horizontal="center" vertical="center"/>
      <protection locked="0"/>
    </xf>
    <xf numFmtId="0" fontId="86" fillId="7" borderId="3" xfId="0" applyFont="1" applyFill="1" applyBorder="1" applyAlignment="1" applyProtection="1">
      <alignment horizontal="center" vertical="center"/>
      <protection locked="0"/>
    </xf>
    <xf numFmtId="0" fontId="88" fillId="0" borderId="9" xfId="0" applyFont="1" applyBorder="1" applyAlignment="1" applyProtection="1">
      <alignment horizontal="center" vertical="center" wrapText="1"/>
      <protection locked="0"/>
    </xf>
    <xf numFmtId="0" fontId="88" fillId="0" borderId="10" xfId="0" applyFont="1" applyBorder="1" applyAlignment="1" applyProtection="1">
      <alignment horizontal="center" vertical="center" wrapText="1"/>
      <protection locked="0"/>
    </xf>
    <xf numFmtId="0" fontId="43" fillId="11" borderId="0" xfId="0" applyFont="1" applyFill="1" applyBorder="1" applyAlignment="1" applyProtection="1">
      <alignment horizontal="left" vertical="center"/>
      <protection locked="0"/>
    </xf>
    <xf numFmtId="0" fontId="52" fillId="6" borderId="1" xfId="463" applyFont="1" applyAlignment="1" applyProtection="1">
      <alignment horizontal="center" vertical="center" wrapText="1"/>
      <protection locked="0"/>
    </xf>
    <xf numFmtId="0" fontId="91" fillId="2" borderId="33" xfId="0" applyFont="1" applyFill="1" applyBorder="1" applyAlignment="1" applyProtection="1">
      <alignment horizontal="center" vertical="center" wrapText="1"/>
      <protection locked="0"/>
    </xf>
    <xf numFmtId="0" fontId="91" fillId="2" borderId="27" xfId="0" applyFont="1" applyFill="1" applyBorder="1" applyAlignment="1" applyProtection="1">
      <alignment horizontal="center" vertical="center" wrapText="1"/>
      <protection locked="0"/>
    </xf>
    <xf numFmtId="0" fontId="40" fillId="2" borderId="0" xfId="0" applyFont="1" applyFill="1" applyBorder="1" applyAlignment="1" applyProtection="1">
      <alignment horizontal="center" vertical="center"/>
      <protection locked="0"/>
    </xf>
    <xf numFmtId="0" fontId="43" fillId="2" borderId="0" xfId="0" applyFont="1" applyFill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0" fontId="91" fillId="2" borderId="35" xfId="0" applyFont="1" applyFill="1" applyBorder="1" applyAlignment="1" applyProtection="1">
      <alignment horizontal="center" vertical="center" wrapText="1"/>
      <protection locked="0"/>
    </xf>
    <xf numFmtId="0" fontId="86" fillId="7" borderId="22" xfId="0" applyFont="1" applyFill="1" applyBorder="1" applyAlignment="1" applyProtection="1">
      <alignment horizontal="center" vertical="center"/>
      <protection locked="0"/>
    </xf>
    <xf numFmtId="0" fontId="86" fillId="7" borderId="23" xfId="0" applyFont="1" applyFill="1" applyBorder="1" applyAlignment="1" applyProtection="1">
      <alignment horizontal="center" vertical="center"/>
      <protection locked="0"/>
    </xf>
    <xf numFmtId="0" fontId="18" fillId="2" borderId="13" xfId="0" applyFont="1" applyFill="1" applyBorder="1" applyAlignment="1" applyProtection="1">
      <alignment horizontal="center" vertical="center" wrapText="1"/>
    </xf>
    <xf numFmtId="0" fontId="18" fillId="2" borderId="14" xfId="0" applyFont="1" applyFill="1" applyBorder="1" applyAlignment="1" applyProtection="1">
      <alignment horizontal="center" vertical="center" wrapText="1"/>
    </xf>
    <xf numFmtId="0" fontId="18" fillId="2" borderId="15" xfId="0" applyFont="1" applyFill="1" applyBorder="1" applyAlignment="1" applyProtection="1">
      <alignment horizontal="center" vertical="center" wrapText="1"/>
    </xf>
    <xf numFmtId="164" fontId="86" fillId="7" borderId="20" xfId="0" applyNumberFormat="1" applyFont="1" applyFill="1" applyBorder="1" applyAlignment="1" applyProtection="1">
      <alignment horizontal="center" vertical="center" wrapText="1"/>
      <protection locked="0"/>
    </xf>
    <xf numFmtId="164" fontId="86" fillId="7" borderId="21" xfId="0" applyNumberFormat="1" applyFont="1" applyFill="1" applyBorder="1" applyAlignment="1" applyProtection="1">
      <alignment horizontal="center" vertical="center" wrapText="1"/>
      <protection locked="0"/>
    </xf>
    <xf numFmtId="0" fontId="41" fillId="2" borderId="0" xfId="0" applyFont="1" applyFill="1" applyAlignment="1" applyProtection="1">
      <alignment horizontal="center"/>
      <protection locked="0"/>
    </xf>
    <xf numFmtId="0" fontId="45" fillId="2" borderId="0" xfId="0" applyFont="1" applyFill="1" applyAlignment="1" applyProtection="1">
      <alignment horizontal="center"/>
      <protection locked="0"/>
    </xf>
    <xf numFmtId="0" fontId="88" fillId="0" borderId="9" xfId="0" applyFont="1" applyBorder="1" applyAlignment="1" applyProtection="1">
      <alignment horizontal="center" vertical="center" wrapText="1"/>
    </xf>
    <xf numFmtId="0" fontId="88" fillId="0" borderId="10" xfId="0" applyFont="1" applyBorder="1" applyAlignment="1" applyProtection="1">
      <alignment horizontal="center" vertical="center" wrapText="1"/>
    </xf>
    <xf numFmtId="0" fontId="42" fillId="15" borderId="0" xfId="0" applyFont="1" applyFill="1" applyAlignment="1" applyProtection="1">
      <alignment horizontal="center" vertical="center"/>
      <protection locked="0"/>
    </xf>
    <xf numFmtId="0" fontId="43" fillId="11" borderId="0" xfId="0" applyFont="1" applyFill="1" applyBorder="1" applyAlignment="1" applyProtection="1">
      <alignment horizontal="center" vertical="center"/>
      <protection locked="0"/>
    </xf>
    <xf numFmtId="0" fontId="91" fillId="2" borderId="11" xfId="0" applyFont="1" applyFill="1" applyBorder="1" applyAlignment="1" applyProtection="1">
      <alignment horizontal="center" vertical="center" wrapText="1"/>
    </xf>
    <xf numFmtId="0" fontId="52" fillId="6" borderId="17" xfId="463" applyFont="1" applyBorder="1" applyAlignment="1" applyProtection="1">
      <alignment horizontal="center" vertical="center" wrapText="1"/>
      <protection locked="0"/>
    </xf>
    <xf numFmtId="0" fontId="52" fillId="6" borderId="28" xfId="463" applyFont="1" applyBorder="1" applyAlignment="1" applyProtection="1">
      <alignment horizontal="center" vertical="center" wrapText="1"/>
      <protection locked="0"/>
    </xf>
    <xf numFmtId="0" fontId="52" fillId="6" borderId="18" xfId="463" applyFont="1" applyBorder="1" applyAlignment="1" applyProtection="1">
      <alignment horizontal="center" vertical="center" wrapText="1"/>
      <protection locked="0"/>
    </xf>
    <xf numFmtId="164" fontId="86" fillId="7" borderId="20" xfId="0" applyNumberFormat="1" applyFont="1" applyFill="1" applyBorder="1" applyAlignment="1" applyProtection="1">
      <alignment horizontal="center" vertical="center" wrapText="1"/>
    </xf>
    <xf numFmtId="164" fontId="86" fillId="7" borderId="21" xfId="0" applyNumberFormat="1" applyFont="1" applyFill="1" applyBorder="1" applyAlignment="1" applyProtection="1">
      <alignment horizontal="center" vertical="center" wrapText="1"/>
    </xf>
    <xf numFmtId="0" fontId="86" fillId="7" borderId="22" xfId="0" applyFont="1" applyFill="1" applyBorder="1" applyAlignment="1" applyProtection="1">
      <alignment horizontal="center" vertical="center"/>
    </xf>
    <xf numFmtId="0" fontId="86" fillId="7" borderId="23" xfId="0" applyFont="1" applyFill="1" applyBorder="1" applyAlignment="1" applyProtection="1">
      <alignment horizontal="center" vertical="center"/>
    </xf>
    <xf numFmtId="0" fontId="7" fillId="8" borderId="5" xfId="0" applyFont="1" applyFill="1" applyBorder="1" applyAlignment="1" applyProtection="1">
      <alignment horizontal="center" vertical="center" wrapText="1"/>
      <protection locked="0"/>
    </xf>
    <xf numFmtId="0" fontId="7" fillId="8" borderId="7" xfId="0" applyFont="1" applyFill="1" applyBorder="1" applyAlignment="1" applyProtection="1">
      <alignment horizontal="center" vertical="center" wrapText="1"/>
      <protection locked="0"/>
    </xf>
    <xf numFmtId="0" fontId="7" fillId="8" borderId="5" xfId="0" applyFont="1" applyFill="1" applyBorder="1" applyAlignment="1" applyProtection="1">
      <alignment horizontal="center" vertical="center" wrapText="1"/>
    </xf>
    <xf numFmtId="0" fontId="7" fillId="8" borderId="7" xfId="0" applyFont="1" applyFill="1" applyBorder="1" applyAlignment="1" applyProtection="1">
      <alignment horizontal="center" vertical="center" wrapText="1"/>
    </xf>
    <xf numFmtId="0" fontId="30" fillId="2" borderId="0" xfId="0" applyFont="1" applyFill="1" applyAlignment="1" applyProtection="1">
      <alignment horizontal="center"/>
      <protection locked="0"/>
    </xf>
    <xf numFmtId="0" fontId="37" fillId="15" borderId="0" xfId="0" applyFont="1" applyFill="1" applyAlignment="1" applyProtection="1">
      <alignment horizontal="center" vertical="center"/>
      <protection locked="0"/>
    </xf>
    <xf numFmtId="0" fontId="40" fillId="2" borderId="0" xfId="0" applyFont="1" applyFill="1" applyBorder="1" applyAlignment="1" applyProtection="1">
      <alignment horizontal="center" vertical="center"/>
    </xf>
    <xf numFmtId="0" fontId="43" fillId="2" borderId="0" xfId="0" applyFont="1" applyFill="1" applyAlignment="1" applyProtection="1">
      <alignment horizontal="center" vertical="center"/>
    </xf>
    <xf numFmtId="0" fontId="92" fillId="3" borderId="9" xfId="0" applyFont="1" applyFill="1" applyBorder="1" applyAlignment="1" applyProtection="1">
      <alignment horizontal="center" vertical="center" wrapText="1"/>
    </xf>
    <xf numFmtId="0" fontId="92" fillId="3" borderId="10" xfId="0" applyFont="1" applyFill="1" applyBorder="1" applyAlignment="1" applyProtection="1">
      <alignment horizontal="center" vertical="center" wrapText="1"/>
    </xf>
    <xf numFmtId="0" fontId="91" fillId="8" borderId="11" xfId="0" applyFont="1" applyFill="1" applyBorder="1" applyAlignment="1" applyProtection="1">
      <alignment horizontal="center" vertical="center" wrapText="1"/>
    </xf>
    <xf numFmtId="0" fontId="7" fillId="8" borderId="0" xfId="0" applyFont="1" applyFill="1" applyBorder="1" applyAlignment="1" applyProtection="1">
      <alignment horizontal="center" vertical="center" wrapText="1"/>
    </xf>
    <xf numFmtId="0" fontId="7" fillId="8" borderId="30" xfId="0" applyFont="1" applyFill="1" applyBorder="1" applyAlignment="1" applyProtection="1">
      <alignment horizontal="center" vertical="center" wrapText="1"/>
    </xf>
    <xf numFmtId="0" fontId="7" fillId="8" borderId="0" xfId="0" applyFont="1" applyFill="1" applyBorder="1" applyAlignment="1" applyProtection="1">
      <alignment horizontal="center" vertical="center" wrapText="1"/>
      <protection locked="0"/>
    </xf>
    <xf numFmtId="0" fontId="7" fillId="8" borderId="30" xfId="0" applyFont="1" applyFill="1" applyBorder="1" applyAlignment="1" applyProtection="1">
      <alignment horizontal="center" vertical="center" wrapText="1"/>
      <protection locked="0"/>
    </xf>
    <xf numFmtId="11" fontId="86" fillId="7" borderId="22" xfId="0" applyNumberFormat="1" applyFont="1" applyFill="1" applyBorder="1" applyAlignment="1" applyProtection="1">
      <alignment horizontal="center" vertical="center"/>
    </xf>
    <xf numFmtId="11" fontId="86" fillId="7" borderId="23" xfId="0" applyNumberFormat="1" applyFont="1" applyFill="1" applyBorder="1" applyAlignment="1" applyProtection="1">
      <alignment horizontal="center" vertical="center"/>
    </xf>
    <xf numFmtId="11" fontId="86" fillId="7" borderId="3" xfId="0" applyNumberFormat="1" applyFont="1" applyFill="1" applyBorder="1" applyAlignment="1" applyProtection="1">
      <alignment horizontal="center" vertical="center" wrapText="1"/>
    </xf>
    <xf numFmtId="0" fontId="42" fillId="12" borderId="0" xfId="0" applyFont="1" applyFill="1" applyAlignment="1" applyProtection="1">
      <alignment horizontal="center" vertical="center"/>
      <protection locked="0"/>
    </xf>
    <xf numFmtId="0" fontId="92" fillId="2" borderId="9" xfId="0" applyFont="1" applyFill="1" applyBorder="1" applyAlignment="1" applyProtection="1">
      <alignment horizontal="center" vertical="center" wrapText="1"/>
      <protection locked="0"/>
    </xf>
    <xf numFmtId="0" fontId="92" fillId="2" borderId="10" xfId="0" applyFont="1" applyFill="1" applyBorder="1" applyAlignment="1" applyProtection="1">
      <alignment horizontal="center" vertical="center" wrapText="1"/>
      <protection locked="0"/>
    </xf>
    <xf numFmtId="164" fontId="86" fillId="7" borderId="3" xfId="0" applyNumberFormat="1" applyFont="1" applyFill="1" applyBorder="1" applyAlignment="1" applyProtection="1">
      <alignment horizontal="center" vertical="center" wrapText="1"/>
    </xf>
    <xf numFmtId="0" fontId="18" fillId="2" borderId="4" xfId="0" applyFont="1" applyFill="1" applyBorder="1" applyAlignment="1" applyProtection="1">
      <alignment horizontal="center" vertical="center" wrapText="1"/>
      <protection locked="0"/>
    </xf>
    <xf numFmtId="0" fontId="21" fillId="11" borderId="0" xfId="0" applyFont="1" applyFill="1" applyBorder="1" applyAlignment="1" applyProtection="1">
      <alignment horizontal="center" vertical="center"/>
      <protection locked="0"/>
    </xf>
    <xf numFmtId="0" fontId="21" fillId="11" borderId="14" xfId="0" applyFont="1" applyFill="1" applyBorder="1" applyAlignment="1" applyProtection="1">
      <alignment horizontal="center" vertical="center"/>
      <protection locked="0"/>
    </xf>
    <xf numFmtId="0" fontId="34" fillId="2" borderId="0" xfId="0" applyFont="1" applyFill="1" applyAlignment="1" applyProtection="1">
      <alignment horizontal="center"/>
      <protection locked="0"/>
    </xf>
    <xf numFmtId="0" fontId="29" fillId="0" borderId="44" xfId="0" applyFont="1" applyBorder="1" applyAlignment="1">
      <alignment horizontal="left" vertical="center" wrapText="1"/>
    </xf>
    <xf numFmtId="0" fontId="29" fillId="0" borderId="45" xfId="0" applyFont="1" applyBorder="1" applyAlignment="1">
      <alignment horizontal="left" vertical="center" wrapText="1"/>
    </xf>
    <xf numFmtId="0" fontId="29" fillId="8" borderId="46" xfId="0" applyFont="1" applyFill="1" applyBorder="1" applyAlignment="1">
      <alignment horizontal="center" vertical="center" wrapText="1"/>
    </xf>
    <xf numFmtId="0" fontId="29" fillId="8" borderId="47" xfId="0" applyFont="1" applyFill="1" applyBorder="1" applyAlignment="1">
      <alignment horizontal="center" vertical="center" wrapText="1"/>
    </xf>
    <xf numFmtId="0" fontId="29" fillId="8" borderId="53" xfId="0" applyFont="1" applyFill="1" applyBorder="1" applyAlignment="1">
      <alignment horizontal="center" vertical="center" wrapText="1"/>
    </xf>
    <xf numFmtId="0" fontId="71" fillId="2" borderId="50" xfId="0" applyFont="1" applyFill="1" applyBorder="1" applyAlignment="1">
      <alignment horizontal="center" vertical="center" wrapText="1"/>
    </xf>
    <xf numFmtId="0" fontId="71" fillId="2" borderId="51" xfId="0" applyFont="1" applyFill="1" applyBorder="1" applyAlignment="1">
      <alignment horizontal="center" vertical="center" wrapText="1"/>
    </xf>
    <xf numFmtId="0" fontId="71" fillId="2" borderId="52" xfId="0" applyFont="1" applyFill="1" applyBorder="1" applyAlignment="1">
      <alignment horizontal="center" vertical="center" wrapText="1"/>
    </xf>
    <xf numFmtId="0" fontId="73" fillId="2" borderId="50" xfId="0" applyFont="1" applyFill="1" applyBorder="1" applyAlignment="1">
      <alignment horizontal="center" vertical="center" wrapText="1"/>
    </xf>
    <xf numFmtId="0" fontId="75" fillId="2" borderId="51" xfId="0" applyFont="1" applyFill="1" applyBorder="1" applyAlignment="1">
      <alignment horizontal="center" vertical="center" wrapText="1"/>
    </xf>
    <xf numFmtId="0" fontId="75" fillId="2" borderId="52" xfId="0" applyFont="1" applyFill="1" applyBorder="1" applyAlignment="1">
      <alignment horizontal="center" vertical="center" wrapText="1"/>
    </xf>
    <xf numFmtId="0" fontId="30" fillId="2" borderId="0" xfId="0" applyFont="1" applyFill="1" applyAlignment="1">
      <alignment wrapText="1"/>
    </xf>
    <xf numFmtId="0" fontId="68" fillId="19" borderId="0" xfId="0" applyFont="1" applyFill="1" applyBorder="1" applyAlignment="1">
      <alignment horizontal="center" vertical="center"/>
    </xf>
    <xf numFmtId="0" fontId="25" fillId="18" borderId="0" xfId="0" applyFont="1" applyFill="1" applyBorder="1" applyAlignment="1">
      <alignment horizontal="center" vertical="center" wrapText="1"/>
    </xf>
    <xf numFmtId="0" fontId="25" fillId="18" borderId="30" xfId="0" applyFont="1" applyFill="1" applyBorder="1" applyAlignment="1">
      <alignment horizontal="center" vertical="center" wrapText="1"/>
    </xf>
    <xf numFmtId="0" fontId="93" fillId="2" borderId="40" xfId="0" applyFont="1" applyFill="1" applyBorder="1" applyAlignment="1">
      <alignment horizontal="center" vertical="center" wrapText="1"/>
    </xf>
    <xf numFmtId="0" fontId="93" fillId="2" borderId="41" xfId="0" applyFont="1" applyFill="1" applyBorder="1" applyAlignment="1">
      <alignment horizontal="center" vertical="center" wrapText="1"/>
    </xf>
    <xf numFmtId="0" fontId="93" fillId="2" borderId="42" xfId="0" applyFont="1" applyFill="1" applyBorder="1" applyAlignment="1">
      <alignment horizontal="center" vertical="center" wrapText="1"/>
    </xf>
    <xf numFmtId="0" fontId="66" fillId="2" borderId="0" xfId="0" applyFont="1" applyFill="1" applyBorder="1" applyAlignment="1">
      <alignment horizontal="center" vertical="center"/>
    </xf>
    <xf numFmtId="0" fontId="86" fillId="7" borderId="48" xfId="0" applyFont="1" applyFill="1" applyBorder="1" applyAlignment="1">
      <alignment horizontal="center" vertical="center"/>
    </xf>
    <xf numFmtId="164" fontId="86" fillId="7" borderId="49" xfId="0" applyNumberFormat="1" applyFont="1" applyFill="1" applyBorder="1" applyAlignment="1">
      <alignment horizontal="center" vertical="center" wrapText="1"/>
    </xf>
    <xf numFmtId="164" fontId="86" fillId="7" borderId="0" xfId="0" applyNumberFormat="1" applyFont="1" applyFill="1" applyBorder="1" applyAlignment="1">
      <alignment horizontal="center" vertical="center" wrapText="1"/>
    </xf>
    <xf numFmtId="0" fontId="93" fillId="2" borderId="31" xfId="0" applyFont="1" applyFill="1" applyBorder="1" applyAlignment="1">
      <alignment horizontal="center" vertical="center" wrapText="1"/>
    </xf>
    <xf numFmtId="0" fontId="93" fillId="2" borderId="58" xfId="0" applyFont="1" applyFill="1" applyBorder="1" applyAlignment="1">
      <alignment horizontal="center" vertical="center" wrapText="1"/>
    </xf>
  </cellXfs>
  <cellStyles count="907">
    <cellStyle name="Buena" xfId="461" builtinId="26"/>
    <cellStyle name="Énfasis2" xfId="636" builtinId="33"/>
    <cellStyle name="Entrada" xfId="463" builtinId="20"/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" xfId="307" builtinId="8" hidden="1"/>
    <cellStyle name="Hipervínculo" xfId="309" builtinId="8" hidden="1"/>
    <cellStyle name="Hipervínculo" xfId="311" builtinId="8" hidden="1"/>
    <cellStyle name="Hipervínculo" xfId="313" builtinId="8" hidden="1"/>
    <cellStyle name="Hipervínculo" xfId="315" builtinId="8" hidden="1"/>
    <cellStyle name="Hipervínculo" xfId="317" builtinId="8" hidden="1"/>
    <cellStyle name="Hipervínculo" xfId="319" builtinId="8" hidden="1"/>
    <cellStyle name="Hipervínculo" xfId="321" builtinId="8" hidden="1"/>
    <cellStyle name="Hipervínculo" xfId="323" builtinId="8" hidden="1"/>
    <cellStyle name="Hipervínculo" xfId="325" builtinId="8" hidden="1"/>
    <cellStyle name="Hipervínculo" xfId="327" builtinId="8" hidden="1"/>
    <cellStyle name="Hipervínculo" xfId="329" builtinId="8" hidden="1"/>
    <cellStyle name="Hipervínculo" xfId="331" builtinId="8" hidden="1"/>
    <cellStyle name="Hipervínculo" xfId="333" builtinId="8" hidden="1"/>
    <cellStyle name="Hipervínculo" xfId="335" builtinId="8" hidden="1"/>
    <cellStyle name="Hipervínculo" xfId="337" builtinId="8" hidden="1"/>
    <cellStyle name="Hipervínculo" xfId="339" builtinId="8" hidden="1"/>
    <cellStyle name="Hipervínculo" xfId="341" builtinId="8" hidden="1"/>
    <cellStyle name="Hipervínculo" xfId="343" builtinId="8" hidden="1"/>
    <cellStyle name="Hipervínculo" xfId="345" builtinId="8" hidden="1"/>
    <cellStyle name="Hipervínculo" xfId="347" builtinId="8" hidden="1"/>
    <cellStyle name="Hipervínculo" xfId="349" builtinId="8" hidden="1"/>
    <cellStyle name="Hipervínculo" xfId="351" builtinId="8" hidden="1"/>
    <cellStyle name="Hipervínculo" xfId="353" builtinId="8" hidden="1"/>
    <cellStyle name="Hipervínculo" xfId="355" builtinId="8" hidden="1"/>
    <cellStyle name="Hipervínculo" xfId="357" builtinId="8" hidden="1"/>
    <cellStyle name="Hipervínculo" xfId="359" builtinId="8" hidden="1"/>
    <cellStyle name="Hipervínculo" xfId="361" builtinId="8" hidden="1"/>
    <cellStyle name="Hipervínculo" xfId="363" builtinId="8" hidden="1"/>
    <cellStyle name="Hipervínculo" xfId="365" builtinId="8" hidden="1"/>
    <cellStyle name="Hipervínculo" xfId="367" builtinId="8" hidden="1"/>
    <cellStyle name="Hipervínculo" xfId="369" builtinId="8" hidden="1"/>
    <cellStyle name="Hipervínculo" xfId="371" builtinId="8" hidden="1"/>
    <cellStyle name="Hipervínculo" xfId="373" builtinId="8" hidden="1"/>
    <cellStyle name="Hipervínculo" xfId="375" builtinId="8" hidden="1"/>
    <cellStyle name="Hipervínculo" xfId="377" builtinId="8" hidden="1"/>
    <cellStyle name="Hipervínculo" xfId="379" builtinId="8" hidden="1"/>
    <cellStyle name="Hipervínculo" xfId="381" builtinId="8" hidden="1"/>
    <cellStyle name="Hipervínculo" xfId="383" builtinId="8" hidden="1"/>
    <cellStyle name="Hipervínculo" xfId="385" builtinId="8" hidden="1"/>
    <cellStyle name="Hipervínculo" xfId="387" builtinId="8" hidden="1"/>
    <cellStyle name="Hipervínculo" xfId="389" builtinId="8" hidden="1"/>
    <cellStyle name="Hipervínculo" xfId="391" builtinId="8" hidden="1"/>
    <cellStyle name="Hipervínculo" xfId="393" builtinId="8" hidden="1"/>
    <cellStyle name="Hipervínculo" xfId="395" builtinId="8" hidden="1"/>
    <cellStyle name="Hipervínculo" xfId="397" builtinId="8" hidden="1"/>
    <cellStyle name="Hipervínculo" xfId="399" builtinId="8" hidden="1"/>
    <cellStyle name="Hipervínculo" xfId="401" builtinId="8" hidden="1"/>
    <cellStyle name="Hipervínculo" xfId="403" builtinId="8" hidden="1"/>
    <cellStyle name="Hipervínculo" xfId="405" builtinId="8" hidden="1"/>
    <cellStyle name="Hipervínculo" xfId="407" builtinId="8" hidden="1"/>
    <cellStyle name="Hipervínculo" xfId="409" builtinId="8" hidden="1"/>
    <cellStyle name="Hipervínculo" xfId="411" builtinId="8" hidden="1"/>
    <cellStyle name="Hipervínculo" xfId="413" builtinId="8" hidden="1"/>
    <cellStyle name="Hipervínculo" xfId="415" builtinId="8" hidden="1"/>
    <cellStyle name="Hipervínculo" xfId="417" builtinId="8" hidden="1"/>
    <cellStyle name="Hipervínculo" xfId="419" builtinId="8" hidden="1"/>
    <cellStyle name="Hipervínculo" xfId="421" builtinId="8" hidden="1"/>
    <cellStyle name="Hipervínculo" xfId="423" builtinId="8" hidden="1"/>
    <cellStyle name="Hipervínculo" xfId="425" builtinId="8" hidden="1"/>
    <cellStyle name="Hipervínculo" xfId="427" builtinId="8" hidden="1"/>
    <cellStyle name="Hipervínculo" xfId="429" builtinId="8" hidden="1"/>
    <cellStyle name="Hipervínculo" xfId="431" builtinId="8" hidden="1"/>
    <cellStyle name="Hipervínculo" xfId="433" builtinId="8" hidden="1"/>
    <cellStyle name="Hipervínculo" xfId="435" builtinId="8" hidden="1"/>
    <cellStyle name="Hipervínculo" xfId="437" builtinId="8" hidden="1"/>
    <cellStyle name="Hipervínculo" xfId="439" builtinId="8" hidden="1"/>
    <cellStyle name="Hipervínculo" xfId="441" builtinId="8" hidden="1"/>
    <cellStyle name="Hipervínculo" xfId="443" builtinId="8" hidden="1"/>
    <cellStyle name="Hipervínculo" xfId="445" builtinId="8" hidden="1"/>
    <cellStyle name="Hipervínculo" xfId="447" builtinId="8" hidden="1"/>
    <cellStyle name="Hipervínculo" xfId="449" builtinId="8" hidden="1"/>
    <cellStyle name="Hipervínculo" xfId="451" builtinId="8" hidden="1"/>
    <cellStyle name="Hipervínculo" xfId="453" builtinId="8" hidden="1"/>
    <cellStyle name="Hipervínculo" xfId="455" builtinId="8" hidden="1"/>
    <cellStyle name="Hipervínculo" xfId="457" builtinId="8" hidden="1"/>
    <cellStyle name="Hipervínculo" xfId="459" builtinId="8" hidden="1"/>
    <cellStyle name="Hipervínculo" xfId="464" builtinId="8" hidden="1"/>
    <cellStyle name="Hipervínculo" xfId="466" builtinId="8" hidden="1"/>
    <cellStyle name="Hipervínculo" xfId="468" builtinId="8" hidden="1"/>
    <cellStyle name="Hipervínculo" xfId="470" builtinId="8" hidden="1"/>
    <cellStyle name="Hipervínculo" xfId="472" builtinId="8" hidden="1"/>
    <cellStyle name="Hipervínculo" xfId="474" builtinId="8" hidden="1"/>
    <cellStyle name="Hipervínculo" xfId="476" builtinId="8" hidden="1"/>
    <cellStyle name="Hipervínculo" xfId="478" builtinId="8" hidden="1"/>
    <cellStyle name="Hipervínculo" xfId="480" builtinId="8" hidden="1"/>
    <cellStyle name="Hipervínculo" xfId="482" builtinId="8" hidden="1"/>
    <cellStyle name="Hipervínculo" xfId="484" builtinId="8" hidden="1"/>
    <cellStyle name="Hipervínculo" xfId="486" builtinId="8" hidden="1"/>
    <cellStyle name="Hipervínculo" xfId="488" builtinId="8" hidden="1"/>
    <cellStyle name="Hipervínculo" xfId="490" builtinId="8" hidden="1"/>
    <cellStyle name="Hipervínculo" xfId="492" builtinId="8" hidden="1"/>
    <cellStyle name="Hipervínculo" xfId="494" builtinId="8" hidden="1"/>
    <cellStyle name="Hipervínculo" xfId="496" builtinId="8" hidden="1"/>
    <cellStyle name="Hipervínculo" xfId="498" builtinId="8" hidden="1"/>
    <cellStyle name="Hipervínculo" xfId="500" builtinId="8" hidden="1"/>
    <cellStyle name="Hipervínculo" xfId="502" builtinId="8" hidden="1"/>
    <cellStyle name="Hipervínculo" xfId="504" builtinId="8" hidden="1"/>
    <cellStyle name="Hipervínculo" xfId="506" builtinId="8" hidden="1"/>
    <cellStyle name="Hipervínculo" xfId="508" builtinId="8" hidden="1"/>
    <cellStyle name="Hipervínculo" xfId="510" builtinId="8" hidden="1"/>
    <cellStyle name="Hipervínculo" xfId="512" builtinId="8" hidden="1"/>
    <cellStyle name="Hipervínculo" xfId="514" builtinId="8" hidden="1"/>
    <cellStyle name="Hipervínculo" xfId="516" builtinId="8" hidden="1"/>
    <cellStyle name="Hipervínculo" xfId="518" builtinId="8" hidden="1"/>
    <cellStyle name="Hipervínculo" xfId="520" builtinId="8" hidden="1"/>
    <cellStyle name="Hipervínculo" xfId="522" builtinId="8" hidden="1"/>
    <cellStyle name="Hipervínculo" xfId="524" builtinId="8" hidden="1"/>
    <cellStyle name="Hipervínculo" xfId="526" builtinId="8" hidden="1"/>
    <cellStyle name="Hipervínculo" xfId="528" builtinId="8" hidden="1"/>
    <cellStyle name="Hipervínculo" xfId="530" builtinId="8" hidden="1"/>
    <cellStyle name="Hipervínculo" xfId="532" builtinId="8" hidden="1"/>
    <cellStyle name="Hipervínculo" xfId="534" builtinId="8" hidden="1"/>
    <cellStyle name="Hipervínculo" xfId="536" builtinId="8" hidden="1"/>
    <cellStyle name="Hipervínculo" xfId="538" builtinId="8" hidden="1"/>
    <cellStyle name="Hipervínculo" xfId="540" builtinId="8" hidden="1"/>
    <cellStyle name="Hipervínculo" xfId="542" builtinId="8" hidden="1"/>
    <cellStyle name="Hipervínculo" xfId="544" builtinId="8" hidden="1"/>
    <cellStyle name="Hipervínculo" xfId="546" builtinId="8" hidden="1"/>
    <cellStyle name="Hipervínculo" xfId="548" builtinId="8" hidden="1"/>
    <cellStyle name="Hipervínculo" xfId="550" builtinId="8" hidden="1"/>
    <cellStyle name="Hipervínculo" xfId="552" builtinId="8" hidden="1"/>
    <cellStyle name="Hipervínculo" xfId="554" builtinId="8" hidden="1"/>
    <cellStyle name="Hipervínculo" xfId="556" builtinId="8" hidden="1"/>
    <cellStyle name="Hipervínculo" xfId="558" builtinId="8" hidden="1"/>
    <cellStyle name="Hipervínculo" xfId="560" builtinId="8" hidden="1"/>
    <cellStyle name="Hipervínculo" xfId="562" builtinId="8" hidden="1"/>
    <cellStyle name="Hipervínculo" xfId="564" builtinId="8" hidden="1"/>
    <cellStyle name="Hipervínculo" xfId="566" builtinId="8" hidden="1"/>
    <cellStyle name="Hipervínculo" xfId="568" builtinId="8" hidden="1"/>
    <cellStyle name="Hipervínculo" xfId="570" builtinId="8" hidden="1"/>
    <cellStyle name="Hipervínculo" xfId="572" builtinId="8" hidden="1"/>
    <cellStyle name="Hipervínculo" xfId="574" builtinId="8" hidden="1"/>
    <cellStyle name="Hipervínculo" xfId="576" builtinId="8" hidden="1"/>
    <cellStyle name="Hipervínculo" xfId="578" builtinId="8" hidden="1"/>
    <cellStyle name="Hipervínculo" xfId="580" builtinId="8" hidden="1"/>
    <cellStyle name="Hipervínculo" xfId="582" builtinId="8" hidden="1"/>
    <cellStyle name="Hipervínculo" xfId="584" builtinId="8" hidden="1"/>
    <cellStyle name="Hipervínculo" xfId="586" builtinId="8" hidden="1"/>
    <cellStyle name="Hipervínculo" xfId="588" builtinId="8" hidden="1"/>
    <cellStyle name="Hipervínculo" xfId="590" builtinId="8" hidden="1"/>
    <cellStyle name="Hipervínculo" xfId="592" builtinId="8" hidden="1"/>
    <cellStyle name="Hipervínculo" xfId="594" builtinId="8" hidden="1"/>
    <cellStyle name="Hipervínculo" xfId="596" builtinId="8" hidden="1"/>
    <cellStyle name="Hipervínculo" xfId="598" builtinId="8" hidden="1"/>
    <cellStyle name="Hipervínculo" xfId="600" builtinId="8" hidden="1"/>
    <cellStyle name="Hipervínculo" xfId="602" builtinId="8" hidden="1"/>
    <cellStyle name="Hipervínculo" xfId="604" builtinId="8" hidden="1"/>
    <cellStyle name="Hipervínculo" xfId="606" builtinId="8" hidden="1"/>
    <cellStyle name="Hipervínculo" xfId="608" builtinId="8" hidden="1"/>
    <cellStyle name="Hipervínculo" xfId="610" builtinId="8" hidden="1"/>
    <cellStyle name="Hipervínculo" xfId="612" builtinId="8" hidden="1"/>
    <cellStyle name="Hipervínculo" xfId="614" builtinId="8" hidden="1"/>
    <cellStyle name="Hipervínculo" xfId="616" builtinId="8" hidden="1"/>
    <cellStyle name="Hipervínculo" xfId="618" builtinId="8" hidden="1"/>
    <cellStyle name="Hipervínculo" xfId="620" builtinId="8" hidden="1"/>
    <cellStyle name="Hipervínculo" xfId="622" builtinId="8" hidden="1"/>
    <cellStyle name="Hipervínculo" xfId="624" builtinId="8" hidden="1"/>
    <cellStyle name="Hipervínculo" xfId="626" builtinId="8" hidden="1"/>
    <cellStyle name="Hipervínculo" xfId="628" builtinId="8" hidden="1"/>
    <cellStyle name="Hipervínculo" xfId="630" builtinId="8" hidden="1"/>
    <cellStyle name="Hipervínculo" xfId="632" builtinId="8" hidden="1"/>
    <cellStyle name="Hipervínculo" xfId="634" builtinId="8" hidden="1"/>
    <cellStyle name="Hipervínculo" xfId="637" builtinId="8" hidden="1"/>
    <cellStyle name="Hipervínculo" xfId="639" builtinId="8" hidden="1"/>
    <cellStyle name="Hipervínculo" xfId="641" builtinId="8" hidden="1"/>
    <cellStyle name="Hipervínculo" xfId="643" builtinId="8" hidden="1"/>
    <cellStyle name="Hipervínculo" xfId="645" builtinId="8" hidden="1"/>
    <cellStyle name="Hipervínculo" xfId="647" builtinId="8" hidden="1"/>
    <cellStyle name="Hipervínculo" xfId="649" builtinId="8" hidden="1"/>
    <cellStyle name="Hipervínculo" xfId="651" builtinId="8" hidden="1"/>
    <cellStyle name="Hipervínculo" xfId="653" builtinId="8" hidden="1"/>
    <cellStyle name="Hipervínculo" xfId="655" builtinId="8" hidden="1"/>
    <cellStyle name="Hipervínculo" xfId="657" builtinId="8" hidden="1"/>
    <cellStyle name="Hipervínculo" xfId="659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0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2" builtinId="9" hidden="1"/>
    <cellStyle name="Hipervínculo visitado" xfId="324" builtinId="9" hidden="1"/>
    <cellStyle name="Hipervínculo visitado" xfId="326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Hipervínculo visitado" xfId="334" builtinId="9" hidden="1"/>
    <cellStyle name="Hipervínculo visitado" xfId="336" builtinId="9" hidden="1"/>
    <cellStyle name="Hipervínculo visitado" xfId="338" builtinId="9" hidden="1"/>
    <cellStyle name="Hipervínculo visitado" xfId="340" builtinId="9" hidden="1"/>
    <cellStyle name="Hipervínculo visitado" xfId="342" builtinId="9" hidden="1"/>
    <cellStyle name="Hipervínculo visitado" xfId="344" builtinId="9" hidden="1"/>
    <cellStyle name="Hipervínculo visitado" xfId="346" builtinId="9" hidden="1"/>
    <cellStyle name="Hipervínculo visitado" xfId="348" builtinId="9" hidden="1"/>
    <cellStyle name="Hipervínculo visitado" xfId="350" builtinId="9" hidden="1"/>
    <cellStyle name="Hipervínculo visitado" xfId="352" builtinId="9" hidden="1"/>
    <cellStyle name="Hipervínculo visitado" xfId="354" builtinId="9" hidden="1"/>
    <cellStyle name="Hipervínculo visitado" xfId="356" builtinId="9" hidden="1"/>
    <cellStyle name="Hipervínculo visitado" xfId="358" builtinId="9" hidden="1"/>
    <cellStyle name="Hipervínculo visitado" xfId="360" builtinId="9" hidden="1"/>
    <cellStyle name="Hipervínculo visitado" xfId="362" builtinId="9" hidden="1"/>
    <cellStyle name="Hipervínculo visitado" xfId="364" builtinId="9" hidden="1"/>
    <cellStyle name="Hipervínculo visitado" xfId="366" builtinId="9" hidden="1"/>
    <cellStyle name="Hipervínculo visitado" xfId="368" builtinId="9" hidden="1"/>
    <cellStyle name="Hipervínculo visitado" xfId="370" builtinId="9" hidden="1"/>
    <cellStyle name="Hipervínculo visitado" xfId="372" builtinId="9" hidden="1"/>
    <cellStyle name="Hipervínculo visitado" xfId="374" builtinId="9" hidden="1"/>
    <cellStyle name="Hipervínculo visitado" xfId="376" builtinId="9" hidden="1"/>
    <cellStyle name="Hipervínculo visitado" xfId="378" builtinId="9" hidden="1"/>
    <cellStyle name="Hipervínculo visitado" xfId="380" builtinId="9" hidden="1"/>
    <cellStyle name="Hipervínculo visitado" xfId="382" builtinId="9" hidden="1"/>
    <cellStyle name="Hipervínculo visitado" xfId="384" builtinId="9" hidden="1"/>
    <cellStyle name="Hipervínculo visitado" xfId="386" builtinId="9" hidden="1"/>
    <cellStyle name="Hipervínculo visitado" xfId="388" builtinId="9" hidden="1"/>
    <cellStyle name="Hipervínculo visitado" xfId="390" builtinId="9" hidden="1"/>
    <cellStyle name="Hipervínculo visitado" xfId="392" builtinId="9" hidden="1"/>
    <cellStyle name="Hipervínculo visitado" xfId="394" builtinId="9" hidden="1"/>
    <cellStyle name="Hipervínculo visitado" xfId="396" builtinId="9" hidden="1"/>
    <cellStyle name="Hipervínculo visitado" xfId="398" builtinId="9" hidden="1"/>
    <cellStyle name="Hipervínculo visitado" xfId="400" builtinId="9" hidden="1"/>
    <cellStyle name="Hipervínculo visitado" xfId="402" builtinId="9" hidden="1"/>
    <cellStyle name="Hipervínculo visitado" xfId="404" builtinId="9" hidden="1"/>
    <cellStyle name="Hipervínculo visitado" xfId="406" builtinId="9" hidden="1"/>
    <cellStyle name="Hipervínculo visitado" xfId="408" builtinId="9" hidden="1"/>
    <cellStyle name="Hipervínculo visitado" xfId="410" builtinId="9" hidden="1"/>
    <cellStyle name="Hipervínculo visitado" xfId="412" builtinId="9" hidden="1"/>
    <cellStyle name="Hipervínculo visitado" xfId="414" builtinId="9" hidden="1"/>
    <cellStyle name="Hipervínculo visitado" xfId="416" builtinId="9" hidden="1"/>
    <cellStyle name="Hipervínculo visitado" xfId="418" builtinId="9" hidden="1"/>
    <cellStyle name="Hipervínculo visitado" xfId="420" builtinId="9" hidden="1"/>
    <cellStyle name="Hipervínculo visitado" xfId="422" builtinId="9" hidden="1"/>
    <cellStyle name="Hipervínculo visitado" xfId="424" builtinId="9" hidden="1"/>
    <cellStyle name="Hipervínculo visitado" xfId="426" builtinId="9" hidden="1"/>
    <cellStyle name="Hipervínculo visitado" xfId="428" builtinId="9" hidden="1"/>
    <cellStyle name="Hipervínculo visitado" xfId="430" builtinId="9" hidden="1"/>
    <cellStyle name="Hipervínculo visitado" xfId="432" builtinId="9" hidden="1"/>
    <cellStyle name="Hipervínculo visitado" xfId="434" builtinId="9" hidden="1"/>
    <cellStyle name="Hipervínculo visitado" xfId="436" builtinId="9" hidden="1"/>
    <cellStyle name="Hipervínculo visitado" xfId="438" builtinId="9" hidden="1"/>
    <cellStyle name="Hipervínculo visitado" xfId="440" builtinId="9" hidden="1"/>
    <cellStyle name="Hipervínculo visitado" xfId="442" builtinId="9" hidden="1"/>
    <cellStyle name="Hipervínculo visitado" xfId="444" builtinId="9" hidden="1"/>
    <cellStyle name="Hipervínculo visitado" xfId="446" builtinId="9" hidden="1"/>
    <cellStyle name="Hipervínculo visitado" xfId="448" builtinId="9" hidden="1"/>
    <cellStyle name="Hipervínculo visitado" xfId="450" builtinId="9" hidden="1"/>
    <cellStyle name="Hipervínculo visitado" xfId="452" builtinId="9" hidden="1"/>
    <cellStyle name="Hipervínculo visitado" xfId="454" builtinId="9" hidden="1"/>
    <cellStyle name="Hipervínculo visitado" xfId="456" builtinId="9" hidden="1"/>
    <cellStyle name="Hipervínculo visitado" xfId="458" builtinId="9" hidden="1"/>
    <cellStyle name="Hipervínculo visitado" xfId="460" builtinId="9" hidden="1"/>
    <cellStyle name="Hipervínculo visitado" xfId="465" builtinId="9" hidden="1"/>
    <cellStyle name="Hipervínculo visitado" xfId="467" builtinId="9" hidden="1"/>
    <cellStyle name="Hipervínculo visitado" xfId="469" builtinId="9" hidden="1"/>
    <cellStyle name="Hipervínculo visitado" xfId="471" builtinId="9" hidden="1"/>
    <cellStyle name="Hipervínculo visitado" xfId="473" builtinId="9" hidden="1"/>
    <cellStyle name="Hipervínculo visitado" xfId="475" builtinId="9" hidden="1"/>
    <cellStyle name="Hipervínculo visitado" xfId="477" builtinId="9" hidden="1"/>
    <cellStyle name="Hipervínculo visitado" xfId="479" builtinId="9" hidden="1"/>
    <cellStyle name="Hipervínculo visitado" xfId="481" builtinId="9" hidden="1"/>
    <cellStyle name="Hipervínculo visitado" xfId="483" builtinId="9" hidden="1"/>
    <cellStyle name="Hipervínculo visitado" xfId="485" builtinId="9" hidden="1"/>
    <cellStyle name="Hipervínculo visitado" xfId="487" builtinId="9" hidden="1"/>
    <cellStyle name="Hipervínculo visitado" xfId="489" builtinId="9" hidden="1"/>
    <cellStyle name="Hipervínculo visitado" xfId="491" builtinId="9" hidden="1"/>
    <cellStyle name="Hipervínculo visitado" xfId="493" builtinId="9" hidden="1"/>
    <cellStyle name="Hipervínculo visitado" xfId="495" builtinId="9" hidden="1"/>
    <cellStyle name="Hipervínculo visitado" xfId="497" builtinId="9" hidden="1"/>
    <cellStyle name="Hipervínculo visitado" xfId="499" builtinId="9" hidden="1"/>
    <cellStyle name="Hipervínculo visitado" xfId="501" builtinId="9" hidden="1"/>
    <cellStyle name="Hipervínculo visitado" xfId="503" builtinId="9" hidden="1"/>
    <cellStyle name="Hipervínculo visitado" xfId="505" builtinId="9" hidden="1"/>
    <cellStyle name="Hipervínculo visitado" xfId="507" builtinId="9" hidden="1"/>
    <cellStyle name="Hipervínculo visitado" xfId="509" builtinId="9" hidden="1"/>
    <cellStyle name="Hipervínculo visitado" xfId="511" builtinId="9" hidden="1"/>
    <cellStyle name="Hipervínculo visitado" xfId="513" builtinId="9" hidden="1"/>
    <cellStyle name="Hipervínculo visitado" xfId="515" builtinId="9" hidden="1"/>
    <cellStyle name="Hipervínculo visitado" xfId="517" builtinId="9" hidden="1"/>
    <cellStyle name="Hipervínculo visitado" xfId="519" builtinId="9" hidden="1"/>
    <cellStyle name="Hipervínculo visitado" xfId="521" builtinId="9" hidden="1"/>
    <cellStyle name="Hipervínculo visitado" xfId="523" builtinId="9" hidden="1"/>
    <cellStyle name="Hipervínculo visitado" xfId="525" builtinId="9" hidden="1"/>
    <cellStyle name="Hipervínculo visitado" xfId="527" builtinId="9" hidden="1"/>
    <cellStyle name="Hipervínculo visitado" xfId="529" builtinId="9" hidden="1"/>
    <cellStyle name="Hipervínculo visitado" xfId="531" builtinId="9" hidden="1"/>
    <cellStyle name="Hipervínculo visitado" xfId="533" builtinId="9" hidden="1"/>
    <cellStyle name="Hipervínculo visitado" xfId="535" builtinId="9" hidden="1"/>
    <cellStyle name="Hipervínculo visitado" xfId="537" builtinId="9" hidden="1"/>
    <cellStyle name="Hipervínculo visitado" xfId="539" builtinId="9" hidden="1"/>
    <cellStyle name="Hipervínculo visitado" xfId="541" builtinId="9" hidden="1"/>
    <cellStyle name="Hipervínculo visitado" xfId="543" builtinId="9" hidden="1"/>
    <cellStyle name="Hipervínculo visitado" xfId="545" builtinId="9" hidden="1"/>
    <cellStyle name="Hipervínculo visitado" xfId="547" builtinId="9" hidden="1"/>
    <cellStyle name="Hipervínculo visitado" xfId="549" builtinId="9" hidden="1"/>
    <cellStyle name="Hipervínculo visitado" xfId="551" builtinId="9" hidden="1"/>
    <cellStyle name="Hipervínculo visitado" xfId="553" builtinId="9" hidden="1"/>
    <cellStyle name="Hipervínculo visitado" xfId="555" builtinId="9" hidden="1"/>
    <cellStyle name="Hipervínculo visitado" xfId="557" builtinId="9" hidden="1"/>
    <cellStyle name="Hipervínculo visitado" xfId="559" builtinId="9" hidden="1"/>
    <cellStyle name="Hipervínculo visitado" xfId="561" builtinId="9" hidden="1"/>
    <cellStyle name="Hipervínculo visitado" xfId="563" builtinId="9" hidden="1"/>
    <cellStyle name="Hipervínculo visitado" xfId="565" builtinId="9" hidden="1"/>
    <cellStyle name="Hipervínculo visitado" xfId="567" builtinId="9" hidden="1"/>
    <cellStyle name="Hipervínculo visitado" xfId="569" builtinId="9" hidden="1"/>
    <cellStyle name="Hipervínculo visitado" xfId="571" builtinId="9" hidden="1"/>
    <cellStyle name="Hipervínculo visitado" xfId="573" builtinId="9" hidden="1"/>
    <cellStyle name="Hipervínculo visitado" xfId="575" builtinId="9" hidden="1"/>
    <cellStyle name="Hipervínculo visitado" xfId="577" builtinId="9" hidden="1"/>
    <cellStyle name="Hipervínculo visitado" xfId="579" builtinId="9" hidden="1"/>
    <cellStyle name="Hipervínculo visitado" xfId="581" builtinId="9" hidden="1"/>
    <cellStyle name="Hipervínculo visitado" xfId="583" builtinId="9" hidden="1"/>
    <cellStyle name="Hipervínculo visitado" xfId="585" builtinId="9" hidden="1"/>
    <cellStyle name="Hipervínculo visitado" xfId="587" builtinId="9" hidden="1"/>
    <cellStyle name="Hipervínculo visitado" xfId="589" builtinId="9" hidden="1"/>
    <cellStyle name="Hipervínculo visitado" xfId="591" builtinId="9" hidden="1"/>
    <cellStyle name="Hipervínculo visitado" xfId="593" builtinId="9" hidden="1"/>
    <cellStyle name="Hipervínculo visitado" xfId="595" builtinId="9" hidden="1"/>
    <cellStyle name="Hipervínculo visitado" xfId="597" builtinId="9" hidden="1"/>
    <cellStyle name="Hipervínculo visitado" xfId="599" builtinId="9" hidden="1"/>
    <cellStyle name="Hipervínculo visitado" xfId="601" builtinId="9" hidden="1"/>
    <cellStyle name="Hipervínculo visitado" xfId="603" builtinId="9" hidden="1"/>
    <cellStyle name="Hipervínculo visitado" xfId="605" builtinId="9" hidden="1"/>
    <cellStyle name="Hipervínculo visitado" xfId="607" builtinId="9" hidden="1"/>
    <cellStyle name="Hipervínculo visitado" xfId="609" builtinId="9" hidden="1"/>
    <cellStyle name="Hipervínculo visitado" xfId="611" builtinId="9" hidden="1"/>
    <cellStyle name="Hipervínculo visitado" xfId="613" builtinId="9" hidden="1"/>
    <cellStyle name="Hipervínculo visitado" xfId="615" builtinId="9" hidden="1"/>
    <cellStyle name="Hipervínculo visitado" xfId="617" builtinId="9" hidden="1"/>
    <cellStyle name="Hipervínculo visitado" xfId="619" builtinId="9" hidden="1"/>
    <cellStyle name="Hipervínculo visitado" xfId="621" builtinId="9" hidden="1"/>
    <cellStyle name="Hipervínculo visitado" xfId="623" builtinId="9" hidden="1"/>
    <cellStyle name="Hipervínculo visitado" xfId="625" builtinId="9" hidden="1"/>
    <cellStyle name="Hipervínculo visitado" xfId="627" builtinId="9" hidden="1"/>
    <cellStyle name="Hipervínculo visitado" xfId="629" builtinId="9" hidden="1"/>
    <cellStyle name="Hipervínculo visitado" xfId="631" builtinId="9" hidden="1"/>
    <cellStyle name="Hipervínculo visitado" xfId="633" builtinId="9" hidden="1"/>
    <cellStyle name="Hipervínculo visitado" xfId="635" builtinId="9" hidden="1"/>
    <cellStyle name="Hipervínculo visitado" xfId="638" builtinId="9" hidden="1"/>
    <cellStyle name="Hipervínculo visitado" xfId="640" builtinId="9" hidden="1"/>
    <cellStyle name="Hipervínculo visitado" xfId="642" builtinId="9" hidden="1"/>
    <cellStyle name="Hipervínculo visitado" xfId="644" builtinId="9" hidden="1"/>
    <cellStyle name="Hipervínculo visitado" xfId="646" builtinId="9" hidden="1"/>
    <cellStyle name="Hipervínculo visitado" xfId="648" builtinId="9" hidden="1"/>
    <cellStyle name="Hipervínculo visitado" xfId="650" builtinId="9" hidden="1"/>
    <cellStyle name="Hipervínculo visitado" xfId="652" builtinId="9" hidden="1"/>
    <cellStyle name="Hipervínculo visitado" xfId="654" builtinId="9" hidden="1"/>
    <cellStyle name="Hipervínculo visitado" xfId="656" builtinId="9" hidden="1"/>
    <cellStyle name="Hipervínculo visitado" xfId="658" builtinId="9" hidden="1"/>
    <cellStyle name="Hipervínculo visitado" xfId="660" builtinId="9" hidden="1"/>
    <cellStyle name="Hipervínculo visitado" xfId="661" builtinId="9" hidden="1"/>
    <cellStyle name="Hipervínculo visitado" xfId="662" builtinId="9" hidden="1"/>
    <cellStyle name="Hipervínculo visitado" xfId="663" builtinId="9" hidden="1"/>
    <cellStyle name="Hipervínculo visitado" xfId="664" builtinId="9" hidden="1"/>
    <cellStyle name="Hipervínculo visitado" xfId="665" builtinId="9" hidden="1"/>
    <cellStyle name="Hipervínculo visitado" xfId="666" builtinId="9" hidden="1"/>
    <cellStyle name="Hipervínculo visitado" xfId="667" builtinId="9" hidden="1"/>
    <cellStyle name="Hipervínculo visitado" xfId="668" builtinId="9" hidden="1"/>
    <cellStyle name="Hipervínculo visitado" xfId="669" builtinId="9" hidden="1"/>
    <cellStyle name="Hipervínculo visitado" xfId="670" builtinId="9" hidden="1"/>
    <cellStyle name="Hipervínculo visitado" xfId="671" builtinId="9" hidden="1"/>
    <cellStyle name="Hipervínculo visitado" xfId="672" builtinId="9" hidden="1"/>
    <cellStyle name="Hipervínculo visitado" xfId="673" builtinId="9" hidden="1"/>
    <cellStyle name="Hipervínculo visitado" xfId="674" builtinId="9" hidden="1"/>
    <cellStyle name="Hipervínculo visitado" xfId="675" builtinId="9" hidden="1"/>
    <cellStyle name="Hipervínculo visitado" xfId="676" builtinId="9" hidden="1"/>
    <cellStyle name="Hipervínculo visitado" xfId="677" builtinId="9" hidden="1"/>
    <cellStyle name="Hipervínculo visitado" xfId="678" builtinId="9" hidden="1"/>
    <cellStyle name="Hipervínculo visitado" xfId="679" builtinId="9" hidden="1"/>
    <cellStyle name="Hipervínculo visitado" xfId="680" builtinId="9" hidden="1"/>
    <cellStyle name="Hipervínculo visitado" xfId="681" builtinId="9" hidden="1"/>
    <cellStyle name="Hipervínculo visitado" xfId="682" builtinId="9" hidden="1"/>
    <cellStyle name="Hipervínculo visitado" xfId="683" builtinId="9" hidden="1"/>
    <cellStyle name="Hipervínculo visitado" xfId="684" builtinId="9" hidden="1"/>
    <cellStyle name="Hipervínculo visitado" xfId="685" builtinId="9" hidden="1"/>
    <cellStyle name="Hipervínculo visitado" xfId="686" builtinId="9" hidden="1"/>
    <cellStyle name="Hipervínculo visitado" xfId="687" builtinId="9" hidden="1"/>
    <cellStyle name="Hipervínculo visitado" xfId="688" builtinId="9" hidden="1"/>
    <cellStyle name="Hipervínculo visitado" xfId="689" builtinId="9" hidden="1"/>
    <cellStyle name="Hipervínculo visitado" xfId="690" builtinId="9" hidden="1"/>
    <cellStyle name="Hipervínculo visitado" xfId="691" builtinId="9" hidden="1"/>
    <cellStyle name="Hipervínculo visitado" xfId="692" builtinId="9" hidden="1"/>
    <cellStyle name="Hipervínculo visitado" xfId="693" builtinId="9" hidden="1"/>
    <cellStyle name="Hipervínculo visitado" xfId="694" builtinId="9" hidden="1"/>
    <cellStyle name="Hipervínculo visitado" xfId="695" builtinId="9" hidden="1"/>
    <cellStyle name="Hipervínculo visitado" xfId="696" builtinId="9" hidden="1"/>
    <cellStyle name="Hipervínculo visitado" xfId="697" builtinId="9" hidden="1"/>
    <cellStyle name="Hipervínculo visitado" xfId="698" builtinId="9" hidden="1"/>
    <cellStyle name="Hipervínculo visitado" xfId="699" builtinId="9" hidden="1"/>
    <cellStyle name="Hipervínculo visitado" xfId="700" builtinId="9" hidden="1"/>
    <cellStyle name="Hipervínculo visitado" xfId="701" builtinId="9" hidden="1"/>
    <cellStyle name="Hipervínculo visitado" xfId="702" builtinId="9" hidden="1"/>
    <cellStyle name="Hipervínculo visitado" xfId="703" builtinId="9" hidden="1"/>
    <cellStyle name="Hipervínculo visitado" xfId="704" builtinId="9" hidden="1"/>
    <cellStyle name="Hipervínculo visitado" xfId="705" builtinId="9" hidden="1"/>
    <cellStyle name="Hipervínculo visitado" xfId="706" builtinId="9" hidden="1"/>
    <cellStyle name="Hipervínculo visitado" xfId="707" builtinId="9" hidden="1"/>
    <cellStyle name="Hipervínculo visitado" xfId="708" builtinId="9" hidden="1"/>
    <cellStyle name="Hipervínculo visitado" xfId="709" builtinId="9" hidden="1"/>
    <cellStyle name="Hipervínculo visitado" xfId="710" builtinId="9" hidden="1"/>
    <cellStyle name="Hipervínculo visitado" xfId="711" builtinId="9" hidden="1"/>
    <cellStyle name="Hipervínculo visitado" xfId="712" builtinId="9" hidden="1"/>
    <cellStyle name="Hipervínculo visitado" xfId="713" builtinId="9" hidden="1"/>
    <cellStyle name="Hipervínculo visitado" xfId="714" builtinId="9" hidden="1"/>
    <cellStyle name="Hipervínculo visitado" xfId="715" builtinId="9" hidden="1"/>
    <cellStyle name="Hipervínculo visitado" xfId="716" builtinId="9" hidden="1"/>
    <cellStyle name="Hipervínculo visitado" xfId="717" builtinId="9" hidden="1"/>
    <cellStyle name="Hipervínculo visitado" xfId="718" builtinId="9" hidden="1"/>
    <cellStyle name="Hipervínculo visitado" xfId="719" builtinId="9" hidden="1"/>
    <cellStyle name="Hipervínculo visitado" xfId="720" builtinId="9" hidden="1"/>
    <cellStyle name="Hipervínculo visitado" xfId="721" builtinId="9" hidden="1"/>
    <cellStyle name="Hipervínculo visitado" xfId="722" builtinId="9" hidden="1"/>
    <cellStyle name="Hipervínculo visitado" xfId="723" builtinId="9" hidden="1"/>
    <cellStyle name="Hipervínculo visitado" xfId="724" builtinId="9" hidden="1"/>
    <cellStyle name="Hipervínculo visitado" xfId="725" builtinId="9" hidden="1"/>
    <cellStyle name="Hipervínculo visitado" xfId="726" builtinId="9" hidden="1"/>
    <cellStyle name="Hipervínculo visitado" xfId="727" builtinId="9" hidden="1"/>
    <cellStyle name="Hipervínculo visitado" xfId="728" builtinId="9" hidden="1"/>
    <cellStyle name="Hipervínculo visitado" xfId="729" builtinId="9" hidden="1"/>
    <cellStyle name="Hipervínculo visitado" xfId="730" builtinId="9" hidden="1"/>
    <cellStyle name="Hipervínculo visitado" xfId="731" builtinId="9" hidden="1"/>
    <cellStyle name="Hipervínculo visitado" xfId="732" builtinId="9" hidden="1"/>
    <cellStyle name="Hipervínculo visitado" xfId="733" builtinId="9" hidden="1"/>
    <cellStyle name="Hipervínculo visitado" xfId="734" builtinId="9" hidden="1"/>
    <cellStyle name="Hipervínculo visitado" xfId="735" builtinId="9" hidden="1"/>
    <cellStyle name="Hipervínculo visitado" xfId="736" builtinId="9" hidden="1"/>
    <cellStyle name="Hipervínculo visitado" xfId="737" builtinId="9" hidden="1"/>
    <cellStyle name="Hipervínculo visitado" xfId="738" builtinId="9" hidden="1"/>
    <cellStyle name="Hipervínculo visitado" xfId="739" builtinId="9" hidden="1"/>
    <cellStyle name="Hipervínculo visitado" xfId="740" builtinId="9" hidden="1"/>
    <cellStyle name="Hipervínculo visitado" xfId="741" builtinId="9" hidden="1"/>
    <cellStyle name="Hipervínculo visitado" xfId="742" builtinId="9" hidden="1"/>
    <cellStyle name="Hipervínculo visitado" xfId="743" builtinId="9" hidden="1"/>
    <cellStyle name="Hipervínculo visitado" xfId="744" builtinId="9" hidden="1"/>
    <cellStyle name="Hipervínculo visitado" xfId="745" builtinId="9" hidden="1"/>
    <cellStyle name="Hipervínculo visitado" xfId="746" builtinId="9" hidden="1"/>
    <cellStyle name="Hipervínculo visitado" xfId="747" builtinId="9" hidden="1"/>
    <cellStyle name="Hipervínculo visitado" xfId="748" builtinId="9" hidden="1"/>
    <cellStyle name="Hipervínculo visitado" xfId="749" builtinId="9" hidden="1"/>
    <cellStyle name="Hipervínculo visitado" xfId="750" builtinId="9" hidden="1"/>
    <cellStyle name="Hipervínculo visitado" xfId="751" builtinId="9" hidden="1"/>
    <cellStyle name="Hipervínculo visitado" xfId="752" builtinId="9" hidden="1"/>
    <cellStyle name="Hipervínculo visitado" xfId="753" builtinId="9" hidden="1"/>
    <cellStyle name="Hipervínculo visitado" xfId="754" builtinId="9" hidden="1"/>
    <cellStyle name="Hipervínculo visitado" xfId="755" builtinId="9" hidden="1"/>
    <cellStyle name="Hipervínculo visitado" xfId="756" builtinId="9" hidden="1"/>
    <cellStyle name="Hipervínculo visitado" xfId="757" builtinId="9" hidden="1"/>
    <cellStyle name="Hipervínculo visitado" xfId="758" builtinId="9" hidden="1"/>
    <cellStyle name="Hipervínculo visitado" xfId="759" builtinId="9" hidden="1"/>
    <cellStyle name="Hipervínculo visitado" xfId="760" builtinId="9" hidden="1"/>
    <cellStyle name="Hipervínculo visitado" xfId="761" builtinId="9" hidden="1"/>
    <cellStyle name="Hipervínculo visitado" xfId="762" builtinId="9" hidden="1"/>
    <cellStyle name="Hipervínculo visitado" xfId="763" builtinId="9" hidden="1"/>
    <cellStyle name="Hipervínculo visitado" xfId="764" builtinId="9" hidden="1"/>
    <cellStyle name="Hipervínculo visitado" xfId="765" builtinId="9" hidden="1"/>
    <cellStyle name="Hipervínculo visitado" xfId="766" builtinId="9" hidden="1"/>
    <cellStyle name="Hipervínculo visitado" xfId="767" builtinId="9" hidden="1"/>
    <cellStyle name="Hipervínculo visitado" xfId="768" builtinId="9" hidden="1"/>
    <cellStyle name="Hipervínculo visitado" xfId="769" builtinId="9" hidden="1"/>
    <cellStyle name="Hipervínculo visitado" xfId="770" builtinId="9" hidden="1"/>
    <cellStyle name="Hipervínculo visitado" xfId="771" builtinId="9" hidden="1"/>
    <cellStyle name="Hipervínculo visitado" xfId="772" builtinId="9" hidden="1"/>
    <cellStyle name="Hipervínculo visitado" xfId="773" builtinId="9" hidden="1"/>
    <cellStyle name="Hipervínculo visitado" xfId="774" builtinId="9" hidden="1"/>
    <cellStyle name="Hipervínculo visitado" xfId="775" builtinId="9" hidden="1"/>
    <cellStyle name="Hipervínculo visitado" xfId="776" builtinId="9" hidden="1"/>
    <cellStyle name="Hipervínculo visitado" xfId="777" builtinId="9" hidden="1"/>
    <cellStyle name="Hipervínculo visitado" xfId="778" builtinId="9" hidden="1"/>
    <cellStyle name="Hipervínculo visitado" xfId="779" builtinId="9" hidden="1"/>
    <cellStyle name="Hipervínculo visitado" xfId="780" builtinId="9" hidden="1"/>
    <cellStyle name="Hipervínculo visitado" xfId="781" builtinId="9" hidden="1"/>
    <cellStyle name="Hipervínculo visitado" xfId="782" builtinId="9" hidden="1"/>
    <cellStyle name="Hipervínculo visitado" xfId="784" builtinId="9" hidden="1"/>
    <cellStyle name="Hipervínculo visitado" xfId="785" builtinId="9" hidden="1"/>
    <cellStyle name="Hipervínculo visitado" xfId="786" builtinId="9" hidden="1"/>
    <cellStyle name="Hipervínculo visitado" xfId="787" builtinId="9" hidden="1"/>
    <cellStyle name="Hipervínculo visitado" xfId="788" builtinId="9" hidden="1"/>
    <cellStyle name="Hipervínculo visitado" xfId="789" builtinId="9" hidden="1"/>
    <cellStyle name="Hipervínculo visitado" xfId="790" builtinId="9" hidden="1"/>
    <cellStyle name="Hipervínculo visitado" xfId="791" builtinId="9" hidden="1"/>
    <cellStyle name="Hipervínculo visitado" xfId="792" builtinId="9" hidden="1"/>
    <cellStyle name="Hipervínculo visitado" xfId="793" builtinId="9" hidden="1"/>
    <cellStyle name="Hipervínculo visitado" xfId="794" builtinId="9" hidden="1"/>
    <cellStyle name="Hipervínculo visitado" xfId="795" builtinId="9" hidden="1"/>
    <cellStyle name="Hipervínculo visitado" xfId="796" builtinId="9" hidden="1"/>
    <cellStyle name="Hipervínculo visitado" xfId="797" builtinId="9" hidden="1"/>
    <cellStyle name="Hipervínculo visitado" xfId="798" builtinId="9" hidden="1"/>
    <cellStyle name="Hipervínculo visitado" xfId="799" builtinId="9" hidden="1"/>
    <cellStyle name="Hipervínculo visitado" xfId="800" builtinId="9" hidden="1"/>
    <cellStyle name="Hipervínculo visitado" xfId="801" builtinId="9" hidden="1"/>
    <cellStyle name="Hipervínculo visitado" xfId="802" builtinId="9" hidden="1"/>
    <cellStyle name="Hipervínculo visitado" xfId="803" builtinId="9" hidden="1"/>
    <cellStyle name="Hipervínculo visitado" xfId="804" builtinId="9" hidden="1"/>
    <cellStyle name="Hipervínculo visitado" xfId="805" builtinId="9" hidden="1"/>
    <cellStyle name="Hipervínculo visitado" xfId="806" builtinId="9" hidden="1"/>
    <cellStyle name="Hipervínculo visitado" xfId="807" builtinId="9" hidden="1"/>
    <cellStyle name="Hipervínculo visitado" xfId="808" builtinId="9" hidden="1"/>
    <cellStyle name="Hipervínculo visitado" xfId="809" builtinId="9" hidden="1"/>
    <cellStyle name="Hipervínculo visitado" xfId="810" builtinId="9" hidden="1"/>
    <cellStyle name="Hipervínculo visitado" xfId="811" builtinId="9" hidden="1"/>
    <cellStyle name="Hipervínculo visitado" xfId="812" builtinId="9" hidden="1"/>
    <cellStyle name="Hipervínculo visitado" xfId="813" builtinId="9" hidden="1"/>
    <cellStyle name="Hipervínculo visitado" xfId="815" builtinId="9" hidden="1"/>
    <cellStyle name="Hipervínculo visitado" xfId="816" builtinId="9" hidden="1"/>
    <cellStyle name="Hipervínculo visitado" xfId="817" builtinId="9" hidden="1"/>
    <cellStyle name="Hipervínculo visitado" xfId="818" builtinId="9" hidden="1"/>
    <cellStyle name="Hipervínculo visitado" xfId="819" builtinId="9" hidden="1"/>
    <cellStyle name="Hipervínculo visitado" xfId="820" builtinId="9" hidden="1"/>
    <cellStyle name="Hipervínculo visitado" xfId="821" builtinId="9" hidden="1"/>
    <cellStyle name="Hipervínculo visitado" xfId="822" builtinId="9" hidden="1"/>
    <cellStyle name="Hipervínculo visitado" xfId="823" builtinId="9" hidden="1"/>
    <cellStyle name="Hipervínculo visitado" xfId="824" builtinId="9" hidden="1"/>
    <cellStyle name="Hipervínculo visitado" xfId="825" builtinId="9" hidden="1"/>
    <cellStyle name="Hipervínculo visitado" xfId="826" builtinId="9" hidden="1"/>
    <cellStyle name="Hipervínculo visitado" xfId="827" builtinId="9" hidden="1"/>
    <cellStyle name="Hipervínculo visitado" xfId="828" builtinId="9" hidden="1"/>
    <cellStyle name="Hipervínculo visitado" xfId="829" builtinId="9" hidden="1"/>
    <cellStyle name="Hipervínculo visitado" xfId="830" builtinId="9" hidden="1"/>
    <cellStyle name="Hipervínculo visitado" xfId="831" builtinId="9" hidden="1"/>
    <cellStyle name="Hipervínculo visitado" xfId="832" builtinId="9" hidden="1"/>
    <cellStyle name="Hipervínculo visitado" xfId="833" builtinId="9" hidden="1"/>
    <cellStyle name="Hipervínculo visitado" xfId="834" builtinId="9" hidden="1"/>
    <cellStyle name="Hipervínculo visitado" xfId="835" builtinId="9" hidden="1"/>
    <cellStyle name="Hipervínculo visitado" xfId="836" builtinId="9" hidden="1"/>
    <cellStyle name="Hipervínculo visitado" xfId="837" builtinId="9" hidden="1"/>
    <cellStyle name="Hipervínculo visitado" xfId="838" builtinId="9" hidden="1"/>
    <cellStyle name="Hipervínculo visitado" xfId="839" builtinId="9" hidden="1"/>
    <cellStyle name="Hipervínculo visitado" xfId="840" builtinId="9" hidden="1"/>
    <cellStyle name="Hipervínculo visitado" xfId="841" builtinId="9" hidden="1"/>
    <cellStyle name="Hipervínculo visitado" xfId="842" builtinId="9" hidden="1"/>
    <cellStyle name="Hipervínculo visitado" xfId="843" builtinId="9" hidden="1"/>
    <cellStyle name="Hipervínculo visitado" xfId="844" builtinId="9" hidden="1"/>
    <cellStyle name="Hipervínculo visitado" xfId="845" builtinId="9" hidden="1"/>
    <cellStyle name="Hipervínculo visitado" xfId="846" builtinId="9" hidden="1"/>
    <cellStyle name="Hipervínculo visitado" xfId="847" builtinId="9" hidden="1"/>
    <cellStyle name="Hipervínculo visitado" xfId="848" builtinId="9" hidden="1"/>
    <cellStyle name="Hipervínculo visitado" xfId="849" builtinId="9" hidden="1"/>
    <cellStyle name="Hipervínculo visitado" xfId="850" builtinId="9" hidden="1"/>
    <cellStyle name="Hipervínculo visitado" xfId="851" builtinId="9" hidden="1"/>
    <cellStyle name="Hipervínculo visitado" xfId="852" builtinId="9" hidden="1"/>
    <cellStyle name="Hipervínculo visitado" xfId="853" builtinId="9" hidden="1"/>
    <cellStyle name="Hipervínculo visitado" xfId="854" builtinId="9" hidden="1"/>
    <cellStyle name="Hipervínculo visitado" xfId="855" builtinId="9" hidden="1"/>
    <cellStyle name="Hipervínculo visitado" xfId="856" builtinId="9" hidden="1"/>
    <cellStyle name="Hipervínculo visitado" xfId="857" builtinId="9" hidden="1"/>
    <cellStyle name="Hipervínculo visitado" xfId="858" builtinId="9" hidden="1"/>
    <cellStyle name="Hipervínculo visitado" xfId="859" builtinId="9" hidden="1"/>
    <cellStyle name="Hipervínculo visitado" xfId="860" builtinId="9" hidden="1"/>
    <cellStyle name="Hipervínculo visitado" xfId="861" builtinId="9" hidden="1"/>
    <cellStyle name="Hipervínculo visitado" xfId="862" builtinId="9" hidden="1"/>
    <cellStyle name="Hipervínculo visitado" xfId="863" builtinId="9" hidden="1"/>
    <cellStyle name="Hipervínculo visitado" xfId="864" builtinId="9" hidden="1"/>
    <cellStyle name="Hipervínculo visitado" xfId="865" builtinId="9" hidden="1"/>
    <cellStyle name="Hipervínculo visitado" xfId="866" builtinId="9" hidden="1"/>
    <cellStyle name="Hipervínculo visitado" xfId="867" builtinId="9" hidden="1"/>
    <cellStyle name="Hipervínculo visitado" xfId="868" builtinId="9" hidden="1"/>
    <cellStyle name="Hipervínculo visitado" xfId="869" builtinId="9" hidden="1"/>
    <cellStyle name="Hipervínculo visitado" xfId="870" builtinId="9" hidden="1"/>
    <cellStyle name="Hipervínculo visitado" xfId="871" builtinId="9" hidden="1"/>
    <cellStyle name="Hipervínculo visitado" xfId="872" builtinId="9" hidden="1"/>
    <cellStyle name="Hipervínculo visitado" xfId="873" builtinId="9" hidden="1"/>
    <cellStyle name="Hipervínculo visitado" xfId="874" builtinId="9" hidden="1"/>
    <cellStyle name="Hipervínculo visitado" xfId="875" builtinId="9" hidden="1"/>
    <cellStyle name="Hipervínculo visitado" xfId="876" builtinId="9" hidden="1"/>
    <cellStyle name="Hipervínculo visitado" xfId="877" builtinId="9" hidden="1"/>
    <cellStyle name="Hipervínculo visitado" xfId="878" builtinId="9" hidden="1"/>
    <cellStyle name="Hipervínculo visitado" xfId="879" builtinId="9" hidden="1"/>
    <cellStyle name="Hipervínculo visitado" xfId="880" builtinId="9" hidden="1"/>
    <cellStyle name="Hipervínculo visitado" xfId="881" builtinId="9" hidden="1"/>
    <cellStyle name="Hipervínculo visitado" xfId="882" builtinId="9" hidden="1"/>
    <cellStyle name="Hipervínculo visitado" xfId="883" builtinId="9" hidden="1"/>
    <cellStyle name="Hipervínculo visitado" xfId="884" builtinId="9" hidden="1"/>
    <cellStyle name="Hipervínculo visitado" xfId="885" builtinId="9" hidden="1"/>
    <cellStyle name="Hipervínculo visitado" xfId="886" builtinId="9" hidden="1"/>
    <cellStyle name="Hipervínculo visitado" xfId="887" builtinId="9" hidden="1"/>
    <cellStyle name="Hipervínculo visitado" xfId="888" builtinId="9" hidden="1"/>
    <cellStyle name="Hipervínculo visitado" xfId="889" builtinId="9" hidden="1"/>
    <cellStyle name="Hipervínculo visitado" xfId="890" builtinId="9" hidden="1"/>
    <cellStyle name="Hipervínculo visitado" xfId="891" builtinId="9" hidden="1"/>
    <cellStyle name="Hipervínculo visitado" xfId="892" builtinId="9" hidden="1"/>
    <cellStyle name="Hipervínculo visitado" xfId="893" builtinId="9" hidden="1"/>
    <cellStyle name="Hipervínculo visitado" xfId="894" builtinId="9" hidden="1"/>
    <cellStyle name="Hipervínculo visitado" xfId="895" builtinId="9" hidden="1"/>
    <cellStyle name="Hipervínculo visitado" xfId="896" builtinId="9" hidden="1"/>
    <cellStyle name="Hipervínculo visitado" xfId="897" builtinId="9" hidden="1"/>
    <cellStyle name="Hipervínculo visitado" xfId="898" builtinId="9" hidden="1"/>
    <cellStyle name="Hipervínculo visitado" xfId="899" builtinId="9" hidden="1"/>
    <cellStyle name="Hipervínculo visitado" xfId="900" builtinId="9" hidden="1"/>
    <cellStyle name="Hipervínculo visitado" xfId="901" builtinId="9" hidden="1"/>
    <cellStyle name="Hipervínculo visitado" xfId="902" builtinId="9" hidden="1"/>
    <cellStyle name="Hipervínculo visitado" xfId="903" builtinId="9" hidden="1"/>
    <cellStyle name="Hipervínculo visitado" xfId="904" builtinId="9" hidden="1"/>
    <cellStyle name="Hipervínculo visitado" xfId="905" builtinId="9" hidden="1"/>
    <cellStyle name="Hipervínculo visitado" xfId="906" builtinId="9" hidden="1"/>
    <cellStyle name="Incorrecto" xfId="462" builtinId="27"/>
    <cellStyle name="Neutral" xfId="783" builtinId="28"/>
    <cellStyle name="Normal" xfId="0" builtinId="0"/>
    <cellStyle name="Normal 2" xfId="814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gif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45370</xdr:colOff>
      <xdr:row>12</xdr:row>
      <xdr:rowOff>12700</xdr:rowOff>
    </xdr:from>
    <xdr:to>
      <xdr:col>2</xdr:col>
      <xdr:colOff>375570</xdr:colOff>
      <xdr:row>17</xdr:row>
      <xdr:rowOff>76201</xdr:rowOff>
    </xdr:to>
    <xdr:pic>
      <xdr:nvPicPr>
        <xdr:cNvPr id="2" name="Imagen 1" descr="giphy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45370" y="1765300"/>
          <a:ext cx="1282700" cy="1409700"/>
        </a:xfrm>
        <a:prstGeom prst="rect">
          <a:avLst/>
        </a:prstGeom>
      </xdr:spPr>
    </xdr:pic>
    <xdr:clientData/>
  </xdr:twoCellAnchor>
  <xdr:twoCellAnchor>
    <xdr:from>
      <xdr:col>5</xdr:col>
      <xdr:colOff>266700</xdr:colOff>
      <xdr:row>1</xdr:row>
      <xdr:rowOff>95251</xdr:rowOff>
    </xdr:from>
    <xdr:to>
      <xdr:col>7</xdr:col>
      <xdr:colOff>1338615</xdr:colOff>
      <xdr:row>7</xdr:row>
      <xdr:rowOff>220923</xdr:rowOff>
    </xdr:to>
    <xdr:grpSp>
      <xdr:nvGrpSpPr>
        <xdr:cNvPr id="3" name="Grupo 2"/>
        <xdr:cNvGrpSpPr/>
      </xdr:nvGrpSpPr>
      <xdr:grpSpPr>
        <a:xfrm>
          <a:off x="7853082" y="296957"/>
          <a:ext cx="2909680" cy="1235054"/>
          <a:chOff x="7853082" y="296957"/>
          <a:chExt cx="2909680" cy="1235054"/>
        </a:xfrm>
      </xdr:grpSpPr>
      <xdr:grpSp>
        <xdr:nvGrpSpPr>
          <xdr:cNvPr id="9" name="Agrupar 3">
            <a:extLst>
              <a:ext uri="{FF2B5EF4-FFF2-40B4-BE49-F238E27FC236}">
                <a16:creationId xmlns="" xmlns:a16="http://schemas.microsoft.com/office/drawing/2014/main" id="{00000000-0008-0000-0000-000004000000}"/>
              </a:ext>
            </a:extLst>
          </xdr:cNvPr>
          <xdr:cNvGrpSpPr/>
        </xdr:nvGrpSpPr>
        <xdr:grpSpPr>
          <a:xfrm>
            <a:off x="7853082" y="296957"/>
            <a:ext cx="2909680" cy="718996"/>
            <a:chOff x="0" y="0"/>
            <a:chExt cx="3044914" cy="610870"/>
          </a:xfrm>
        </xdr:grpSpPr>
        <xdr:pic>
          <xdr:nvPicPr>
            <xdr:cNvPr id="11" name="Imagen 10" descr="Macintosh HD:Users:Giselle:Desktop:1080px-UNITAR_logo.svg.png">
              <a:extLst>
                <a:ext uri="{FF2B5EF4-FFF2-40B4-BE49-F238E27FC236}">
                  <a16:creationId xmlns="" xmlns:a16="http://schemas.microsoft.com/office/drawing/2014/main" id="{00000000-0008-0000-0000-000005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0"/>
              <a:ext cx="644525" cy="610870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12" name="Imagen 11" descr="Macintosh HD:Users:Giselle:Desktop:global-environmental-facility.gif">
              <a:extLst>
                <a:ext uri="{FF2B5EF4-FFF2-40B4-BE49-F238E27FC236}">
                  <a16:creationId xmlns="" xmlns:a16="http://schemas.microsoft.com/office/drawing/2014/main" id="{00000000-0008-0000-0000-000006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938108" y="633"/>
              <a:ext cx="1106806" cy="610235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13" name="Imagen 12" descr="Macintosh HD:Users:Giselle:Desktop:unep.png">
              <a:extLst>
                <a:ext uri="{FF2B5EF4-FFF2-40B4-BE49-F238E27FC236}">
                  <a16:creationId xmlns="" xmlns:a16="http://schemas.microsoft.com/office/drawing/2014/main" id="{00000000-0008-0000-0000-000007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37339" y="633"/>
              <a:ext cx="712470" cy="610235"/>
            </a:xfrm>
            <a:prstGeom prst="rect">
              <a:avLst/>
            </a:prstGeom>
            <a:noFill/>
            <a:ln>
              <a:noFill/>
            </a:ln>
          </xdr:spPr>
        </xdr:pic>
      </xdr:grpSp>
      <xdr:pic>
        <xdr:nvPicPr>
          <xdr:cNvPr id="14" name="Imagen 13"/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157883" y="1086971"/>
            <a:ext cx="2330576" cy="44504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Centrado">
  <a:themeElements>
    <a:clrScheme name="Centrado">
      <a:dk1>
        <a:sysClr val="windowText" lastClr="000000"/>
      </a:dk1>
      <a:lt1>
        <a:sysClr val="window" lastClr="FFFFFF"/>
      </a:lt1>
      <a:dk2>
        <a:srgbClr val="318FC5"/>
      </a:dk2>
      <a:lt2>
        <a:srgbClr val="AEE8FB"/>
      </a:lt2>
      <a:accent1>
        <a:srgbClr val="76C5EF"/>
      </a:accent1>
      <a:accent2>
        <a:srgbClr val="FEA022"/>
      </a:accent2>
      <a:accent3>
        <a:srgbClr val="FF6700"/>
      </a:accent3>
      <a:accent4>
        <a:srgbClr val="70A525"/>
      </a:accent4>
      <a:accent5>
        <a:srgbClr val="A5D848"/>
      </a:accent5>
      <a:accent6>
        <a:srgbClr val="20768C"/>
      </a:accent6>
      <a:hlink>
        <a:srgbClr val="7AB6E8"/>
      </a:hlink>
      <a:folHlink>
        <a:srgbClr val="83B0D3"/>
      </a:folHlink>
    </a:clrScheme>
    <a:fontScheme name="Centrado">
      <a:majorFont>
        <a:latin typeface="Rockwell"/>
        <a:ea typeface=""/>
        <a:cs typeface=""/>
        <a:font script="Grek" typeface="Cambria"/>
        <a:font script="Cyrl" typeface="Cambria"/>
        <a:font script="Jpan" typeface="ＭＳ 明朝"/>
        <a:font script="Hang" typeface="바탕"/>
        <a:font script="Hans" typeface="华文新魏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Rockwell"/>
        <a:ea typeface=""/>
        <a:cs typeface=""/>
        <a:font script="Grek" typeface="Cambria"/>
        <a:font script="Cyrl" typeface="Cambria"/>
        <a:font script="Jpan" typeface="ＭＳ 明朝"/>
        <a:font script="Hang" typeface="바탕"/>
        <a:font script="Hans" typeface="华文新魏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Centrado">
      <a:fillStyleLst>
        <a:solidFill>
          <a:schemeClr val="phClr"/>
        </a:solidFill>
        <a:gradFill rotWithShape="1">
          <a:gsLst>
            <a:gs pos="0">
              <a:schemeClr val="phClr">
                <a:tint val="14000"/>
                <a:satMod val="180000"/>
                <a:lumMod val="100000"/>
              </a:schemeClr>
            </a:gs>
            <a:gs pos="42000">
              <a:schemeClr val="phClr">
                <a:tint val="40000"/>
                <a:satMod val="160000"/>
                <a:lumMod val="94000"/>
              </a:schemeClr>
            </a:gs>
            <a:gs pos="100000">
              <a:schemeClr val="phClr">
                <a:tint val="94000"/>
                <a:satMod val="140000"/>
              </a:schemeClr>
            </a:gs>
          </a:gsLst>
          <a:lin ang="5160000" scaled="1"/>
        </a:gradFill>
        <a:gradFill rotWithShape="1">
          <a:gsLst>
            <a:gs pos="38000">
              <a:schemeClr val="phClr">
                <a:satMod val="120000"/>
              </a:schemeClr>
            </a:gs>
            <a:gs pos="100000">
              <a:schemeClr val="phClr">
                <a:shade val="60000"/>
                <a:satMod val="180000"/>
                <a:lumMod val="70000"/>
              </a:schemeClr>
            </a:gs>
          </a:gsLst>
          <a:lin ang="4680000" scaled="0"/>
        </a:gradFill>
      </a:fillStyleLst>
      <a:lnStyleLst>
        <a:ln w="12700" cap="flat" cmpd="sng" algn="ctr">
          <a:solidFill>
            <a:schemeClr val="phClr">
              <a:shade val="50000"/>
            </a:schemeClr>
          </a:solidFill>
          <a:prstDash val="solid"/>
        </a:ln>
        <a:ln w="25400" cap="flat" cmpd="sng" algn="ctr">
          <a:solidFill>
            <a:schemeClr val="phClr">
              <a:shade val="75000"/>
              <a:lumMod val="90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12700" dir="5400000" sx="102000" sy="102000" rotWithShape="0">
              <a:srgbClr val="000000">
                <a:alpha val="20000"/>
              </a:srgbClr>
            </a:outerShdw>
          </a:effectLst>
        </a:effectStyle>
        <a:effectStyle>
          <a:effectLst>
            <a:outerShdw blurRad="76200" dist="25400" dir="5400000" rotWithShape="0">
              <a:srgbClr val="000000">
                <a:alpha val="50000"/>
              </a:srgbClr>
            </a:outerShdw>
          </a:effectLst>
          <a:scene3d>
            <a:camera prst="orthographicFront">
              <a:rot lat="0" lon="0" rev="0"/>
            </a:camera>
            <a:lightRig rig="glow" dir="tl">
              <a:rot lat="0" lon="0" rev="19800000"/>
            </a:lightRig>
          </a:scene3d>
          <a:sp3d prstMaterial="metal">
            <a:bevelT w="152400" h="63500" prst="softRound"/>
          </a:sp3d>
        </a:effectStyle>
        <a:effectStyle>
          <a:effectLst>
            <a:outerShdw blurRad="107950" dist="12700" dir="5040000" rotWithShape="0">
              <a:srgbClr val="000000">
                <a:alpha val="54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19800000"/>
            </a:lightRig>
          </a:scene3d>
          <a:sp3d prstMaterial="plastic">
            <a:bevelT h="63500" prst="softRound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5000"/>
                <a:satMod val="140000"/>
                <a:lumMod val="120000"/>
              </a:schemeClr>
            </a:gs>
            <a:gs pos="100000">
              <a:schemeClr val="phClr">
                <a:tint val="95000"/>
                <a:shade val="70000"/>
                <a:satMod val="180000"/>
                <a:lumMod val="82000"/>
              </a:schemeClr>
            </a:gs>
          </a:gsLst>
          <a:path path="circle">
            <a:fillToRect l="25000" t="25000" r="25000" b="25000"/>
          </a:path>
        </a:gradFill>
        <a:gradFill rotWithShape="1">
          <a:gsLst>
            <a:gs pos="0">
              <a:schemeClr val="phClr">
                <a:tint val="94000"/>
                <a:satMod val="140000"/>
                <a:lumMod val="120000"/>
              </a:schemeClr>
            </a:gs>
            <a:gs pos="100000">
              <a:schemeClr val="phClr">
                <a:tint val="97000"/>
                <a:shade val="70000"/>
                <a:satMod val="190000"/>
                <a:lumMod val="72000"/>
              </a:schemeClr>
            </a:gs>
          </a:gsLst>
          <a:path path="circle">
            <a:fillToRect l="50000" t="50000" r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62"/>
  <sheetViews>
    <sheetView tabSelected="1" zoomScale="85" zoomScaleNormal="85" workbookViewId="0">
      <selection activeCell="F9" sqref="F9"/>
    </sheetView>
  </sheetViews>
  <sheetFormatPr baseColWidth="10" defaultColWidth="10.88671875" defaultRowHeight="15.75" x14ac:dyDescent="0.25"/>
  <cols>
    <col min="1" max="1" width="5.33203125" style="248" customWidth="1"/>
    <col min="2" max="3" width="10.88671875" style="248"/>
    <col min="4" max="4" width="13.6640625" style="247" customWidth="1"/>
    <col min="5" max="5" width="47.6640625" style="247" customWidth="1"/>
    <col min="6" max="7" width="10.6640625" style="158"/>
    <col min="8" max="8" width="55.5546875" style="158" customWidth="1"/>
    <col min="9" max="16384" width="10.88671875" style="248"/>
  </cols>
  <sheetData>
    <row r="1" spans="1:5" s="158" customFormat="1" x14ac:dyDescent="0.25">
      <c r="D1" s="247"/>
      <c r="E1" s="247"/>
    </row>
    <row r="2" spans="1:5" ht="15.95" customHeight="1" x14ac:dyDescent="0.25">
      <c r="A2" s="158"/>
      <c r="B2" s="300" t="s">
        <v>144</v>
      </c>
      <c r="C2" s="300"/>
      <c r="D2" s="300"/>
      <c r="E2" s="300"/>
    </row>
    <row r="3" spans="1:5" s="158" customFormat="1" ht="15.95" customHeight="1" x14ac:dyDescent="0.25">
      <c r="B3" s="300"/>
      <c r="C3" s="300"/>
      <c r="D3" s="300"/>
      <c r="E3" s="300"/>
    </row>
    <row r="4" spans="1:5" s="158" customFormat="1" ht="15.95" customHeight="1" x14ac:dyDescent="0.25">
      <c r="B4" s="301" t="s">
        <v>141</v>
      </c>
      <c r="C4" s="301"/>
      <c r="D4" s="301"/>
      <c r="E4" s="301"/>
    </row>
    <row r="5" spans="1:5" s="158" customFormat="1" ht="15.95" customHeight="1" x14ac:dyDescent="0.25">
      <c r="B5" s="301"/>
      <c r="C5" s="301"/>
      <c r="D5" s="301"/>
      <c r="E5" s="301"/>
    </row>
    <row r="6" spans="1:5" s="158" customFormat="1" ht="7.5" customHeight="1" x14ac:dyDescent="0.25">
      <c r="B6" s="301"/>
      <c r="C6" s="301"/>
      <c r="D6" s="301"/>
      <c r="E6" s="301"/>
    </row>
    <row r="7" spans="1:5" s="158" customFormat="1" ht="15.95" customHeight="1" x14ac:dyDescent="0.25">
      <c r="B7" s="301" t="s">
        <v>145</v>
      </c>
      <c r="C7" s="301"/>
      <c r="D7" s="301"/>
      <c r="E7" s="301"/>
    </row>
    <row r="8" spans="1:5" s="158" customFormat="1" ht="45" customHeight="1" x14ac:dyDescent="0.25">
      <c r="B8" s="301"/>
      <c r="C8" s="301"/>
      <c r="D8" s="301"/>
      <c r="E8" s="301"/>
    </row>
    <row r="9" spans="1:5" s="158" customFormat="1" x14ac:dyDescent="0.25">
      <c r="D9" s="296" t="s">
        <v>134</v>
      </c>
      <c r="E9" s="296"/>
    </row>
    <row r="10" spans="1:5" s="158" customFormat="1" x14ac:dyDescent="0.25">
      <c r="D10" s="296"/>
      <c r="E10" s="296"/>
    </row>
    <row r="11" spans="1:5" s="158" customFormat="1" x14ac:dyDescent="0.25">
      <c r="D11" s="297"/>
      <c r="E11" s="297"/>
    </row>
    <row r="12" spans="1:5" s="158" customFormat="1" ht="33" customHeight="1" x14ac:dyDescent="0.25">
      <c r="B12" s="249" t="s">
        <v>55</v>
      </c>
      <c r="D12" s="256" t="s">
        <v>62</v>
      </c>
      <c r="E12" s="256" t="s">
        <v>53</v>
      </c>
    </row>
    <row r="13" spans="1:5" s="158" customFormat="1" x14ac:dyDescent="0.25">
      <c r="D13" s="257" t="s">
        <v>18</v>
      </c>
      <c r="E13" s="258" t="s">
        <v>83</v>
      </c>
    </row>
    <row r="14" spans="1:5" s="158" customFormat="1" x14ac:dyDescent="0.25">
      <c r="D14" s="257" t="s">
        <v>19</v>
      </c>
      <c r="E14" s="259" t="s">
        <v>64</v>
      </c>
    </row>
    <row r="15" spans="1:5" s="158" customFormat="1" ht="30" x14ac:dyDescent="0.25">
      <c r="D15" s="257" t="s">
        <v>149</v>
      </c>
      <c r="E15" s="259" t="s">
        <v>146</v>
      </c>
    </row>
    <row r="16" spans="1:5" s="158" customFormat="1" ht="30.95" customHeight="1" x14ac:dyDescent="0.25">
      <c r="D16" s="257" t="s">
        <v>150</v>
      </c>
      <c r="E16" s="259" t="s">
        <v>147</v>
      </c>
    </row>
    <row r="17" spans="2:5" s="158" customFormat="1" x14ac:dyDescent="0.25">
      <c r="D17" s="257" t="s">
        <v>20</v>
      </c>
      <c r="E17" s="260" t="s">
        <v>148</v>
      </c>
    </row>
    <row r="18" spans="2:5" s="158" customFormat="1" x14ac:dyDescent="0.25">
      <c r="D18" s="247"/>
      <c r="E18" s="247"/>
    </row>
    <row r="19" spans="2:5" s="158" customFormat="1" x14ac:dyDescent="0.25">
      <c r="D19" s="298" t="s">
        <v>54</v>
      </c>
      <c r="E19" s="299"/>
    </row>
    <row r="20" spans="2:5" s="158" customFormat="1" x14ac:dyDescent="0.25">
      <c r="D20" s="299"/>
      <c r="E20" s="299"/>
    </row>
    <row r="21" spans="2:5" s="158" customFormat="1" ht="72.95" customHeight="1" x14ac:dyDescent="0.45">
      <c r="D21" s="250">
        <v>1</v>
      </c>
      <c r="E21" s="251" t="s">
        <v>84</v>
      </c>
    </row>
    <row r="22" spans="2:5" s="158" customFormat="1" ht="87" customHeight="1" x14ac:dyDescent="0.45">
      <c r="D22" s="250">
        <v>2</v>
      </c>
      <c r="E22" s="251" t="s">
        <v>151</v>
      </c>
    </row>
    <row r="23" spans="2:5" s="158" customFormat="1" ht="59.1" customHeight="1" x14ac:dyDescent="0.45">
      <c r="D23" s="252">
        <v>3</v>
      </c>
      <c r="E23" s="253" t="s">
        <v>152</v>
      </c>
    </row>
    <row r="24" spans="2:5" s="158" customFormat="1" x14ac:dyDescent="0.25">
      <c r="D24" s="247"/>
      <c r="E24" s="247"/>
    </row>
    <row r="25" spans="2:5" s="158" customFormat="1" ht="15" customHeight="1" x14ac:dyDescent="0.25">
      <c r="D25" s="247"/>
      <c r="E25" s="247"/>
    </row>
    <row r="26" spans="2:5" s="158" customFormat="1" ht="15" customHeight="1" x14ac:dyDescent="0.25">
      <c r="B26" s="295" t="s">
        <v>143</v>
      </c>
      <c r="C26" s="295"/>
      <c r="D26" s="295"/>
      <c r="E26" s="295"/>
    </row>
    <row r="27" spans="2:5" s="158" customFormat="1" ht="15" customHeight="1" x14ac:dyDescent="0.25">
      <c r="B27" s="295"/>
      <c r="C27" s="295"/>
      <c r="D27" s="295"/>
      <c r="E27" s="295"/>
    </row>
    <row r="28" spans="2:5" s="158" customFormat="1" ht="15" customHeight="1" x14ac:dyDescent="0.25">
      <c r="B28" s="295"/>
      <c r="C28" s="295"/>
      <c r="D28" s="295"/>
      <c r="E28" s="295"/>
    </row>
    <row r="29" spans="2:5" s="158" customFormat="1" x14ac:dyDescent="0.25">
      <c r="D29" s="293" t="s">
        <v>54</v>
      </c>
      <c r="E29" s="294"/>
    </row>
    <row r="30" spans="2:5" s="158" customFormat="1" x14ac:dyDescent="0.25">
      <c r="D30" s="294"/>
      <c r="E30" s="294"/>
    </row>
    <row r="31" spans="2:5" s="158" customFormat="1" ht="60.95" customHeight="1" x14ac:dyDescent="0.45">
      <c r="D31" s="254">
        <v>1</v>
      </c>
      <c r="E31" s="255" t="s">
        <v>135</v>
      </c>
    </row>
    <row r="32" spans="2:5" s="158" customFormat="1" ht="48" customHeight="1" x14ac:dyDescent="0.45">
      <c r="D32" s="252">
        <v>2</v>
      </c>
      <c r="E32" s="253" t="s">
        <v>63</v>
      </c>
    </row>
    <row r="33" spans="2:5" s="158" customFormat="1" ht="120.95" customHeight="1" x14ac:dyDescent="0.45">
      <c r="D33" s="252">
        <v>3</v>
      </c>
      <c r="E33" s="253" t="s">
        <v>153</v>
      </c>
    </row>
    <row r="34" spans="2:5" s="158" customFormat="1" x14ac:dyDescent="0.25">
      <c r="D34" s="247"/>
      <c r="E34" s="247"/>
    </row>
    <row r="35" spans="2:5" s="158" customFormat="1" x14ac:dyDescent="0.25">
      <c r="D35" s="247"/>
      <c r="E35" s="247"/>
    </row>
    <row r="36" spans="2:5" s="158" customFormat="1" x14ac:dyDescent="0.25">
      <c r="B36" s="261"/>
      <c r="C36" s="261"/>
      <c r="D36" s="261"/>
      <c r="E36" s="247"/>
    </row>
    <row r="37" spans="2:5" s="158" customFormat="1" x14ac:dyDescent="0.25">
      <c r="B37" s="261"/>
      <c r="C37" s="261"/>
      <c r="D37" s="261"/>
      <c r="E37" s="247"/>
    </row>
    <row r="38" spans="2:5" s="158" customFormat="1" x14ac:dyDescent="0.25">
      <c r="B38" s="247"/>
      <c r="C38" s="247"/>
      <c r="D38" s="247"/>
      <c r="E38" s="247"/>
    </row>
    <row r="39" spans="2:5" s="158" customFormat="1" x14ac:dyDescent="0.25">
      <c r="D39" s="247"/>
      <c r="E39" s="247"/>
    </row>
    <row r="40" spans="2:5" s="158" customFormat="1" x14ac:dyDescent="0.25">
      <c r="D40" s="247"/>
      <c r="E40" s="247"/>
    </row>
    <row r="41" spans="2:5" s="158" customFormat="1" x14ac:dyDescent="0.25">
      <c r="D41" s="247"/>
      <c r="E41" s="247"/>
    </row>
    <row r="42" spans="2:5" s="158" customFormat="1" x14ac:dyDescent="0.25">
      <c r="D42" s="247"/>
      <c r="E42" s="247"/>
    </row>
    <row r="43" spans="2:5" s="158" customFormat="1" x14ac:dyDescent="0.25">
      <c r="D43" s="247"/>
      <c r="E43" s="247"/>
    </row>
    <row r="44" spans="2:5" s="158" customFormat="1" x14ac:dyDescent="0.25">
      <c r="D44" s="247"/>
      <c r="E44" s="247"/>
    </row>
    <row r="45" spans="2:5" s="158" customFormat="1" x14ac:dyDescent="0.25">
      <c r="D45" s="247"/>
      <c r="E45" s="247"/>
    </row>
    <row r="46" spans="2:5" s="158" customFormat="1" x14ac:dyDescent="0.25">
      <c r="D46" s="247"/>
      <c r="E46" s="247"/>
    </row>
    <row r="47" spans="2:5" s="158" customFormat="1" x14ac:dyDescent="0.25">
      <c r="D47" s="247"/>
      <c r="E47" s="247"/>
    </row>
    <row r="48" spans="2:5" s="158" customFormat="1" x14ac:dyDescent="0.25">
      <c r="D48" s="247"/>
      <c r="E48" s="247"/>
    </row>
    <row r="49" spans="4:5" s="158" customFormat="1" x14ac:dyDescent="0.25">
      <c r="D49" s="247"/>
      <c r="E49" s="247"/>
    </row>
    <row r="50" spans="4:5" s="158" customFormat="1" x14ac:dyDescent="0.25">
      <c r="D50" s="247"/>
      <c r="E50" s="247"/>
    </row>
    <row r="51" spans="4:5" s="158" customFormat="1" x14ac:dyDescent="0.25">
      <c r="D51" s="247"/>
      <c r="E51" s="247"/>
    </row>
    <row r="52" spans="4:5" s="158" customFormat="1" x14ac:dyDescent="0.25">
      <c r="D52" s="247"/>
      <c r="E52" s="247"/>
    </row>
    <row r="53" spans="4:5" s="158" customFormat="1" x14ac:dyDescent="0.25">
      <c r="D53" s="247"/>
      <c r="E53" s="247"/>
    </row>
    <row r="54" spans="4:5" s="158" customFormat="1" x14ac:dyDescent="0.25">
      <c r="D54" s="247"/>
      <c r="E54" s="247"/>
    </row>
    <row r="55" spans="4:5" s="158" customFormat="1" x14ac:dyDescent="0.25">
      <c r="D55" s="247"/>
      <c r="E55" s="247"/>
    </row>
    <row r="56" spans="4:5" s="158" customFormat="1" x14ac:dyDescent="0.25">
      <c r="D56" s="247"/>
      <c r="E56" s="247"/>
    </row>
    <row r="57" spans="4:5" s="158" customFormat="1" x14ac:dyDescent="0.25">
      <c r="D57" s="247"/>
      <c r="E57" s="247"/>
    </row>
    <row r="58" spans="4:5" s="158" customFormat="1" x14ac:dyDescent="0.25">
      <c r="D58" s="247"/>
      <c r="E58" s="247"/>
    </row>
    <row r="59" spans="4:5" s="158" customFormat="1" x14ac:dyDescent="0.25">
      <c r="D59" s="247"/>
      <c r="E59" s="247"/>
    </row>
    <row r="60" spans="4:5" s="158" customFormat="1" x14ac:dyDescent="0.25">
      <c r="D60" s="247"/>
      <c r="E60" s="247"/>
    </row>
    <row r="61" spans="4:5" s="158" customFormat="1" x14ac:dyDescent="0.25">
      <c r="D61" s="247"/>
      <c r="E61" s="247"/>
    </row>
    <row r="62" spans="4:5" s="158" customFormat="1" x14ac:dyDescent="0.25">
      <c r="D62" s="247"/>
      <c r="E62" s="247"/>
    </row>
  </sheetData>
  <sheetProtection formatCells="0" formatColumns="0" formatRows="0" insertColumns="0" insertRows="0" insertHyperlinks="0" deleteColumns="0" deleteRows="0" sort="0" autoFilter="0" pivotTables="0"/>
  <mergeCells count="7">
    <mergeCell ref="D29:E30"/>
    <mergeCell ref="B26:E28"/>
    <mergeCell ref="D9:E11"/>
    <mergeCell ref="D19:E20"/>
    <mergeCell ref="B2:E3"/>
    <mergeCell ref="B4:E6"/>
    <mergeCell ref="B7:E8"/>
  </mergeCells>
  <hyperlinks>
    <hyperlink ref="D13" location="'Combustibles sólidos'!A1" display="Sólido"/>
    <hyperlink ref="D14" location="'Combustibles gaseosos'!A1" display="Gaseoso"/>
    <hyperlink ref="D15" location="'Combustibles pesados'!A1" display="Líquidos Pesados"/>
    <hyperlink ref="D16" location="'Combustibles líquidos ligeros'!A1" display="Líquidos Ligeros"/>
    <hyperlink ref="D17" location="Biomasa!A1" display="Biomasa"/>
  </hyperlink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1"/>
  <sheetViews>
    <sheetView zoomScale="90" zoomScaleNormal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2" sqref="B2:D5"/>
    </sheetView>
  </sheetViews>
  <sheetFormatPr baseColWidth="10" defaultColWidth="10.6640625" defaultRowHeight="15.75" x14ac:dyDescent="0.25"/>
  <cols>
    <col min="1" max="2" width="10.6640625" style="1"/>
    <col min="3" max="3" width="13.33203125" style="1" customWidth="1"/>
    <col min="4" max="4" width="19.44140625" style="1" bestFit="1" customWidth="1"/>
    <col min="5" max="16384" width="10.6640625" style="1"/>
  </cols>
  <sheetData>
    <row r="2" spans="2:5" ht="15" customHeight="1" x14ac:dyDescent="0.25">
      <c r="B2" s="302" t="s">
        <v>138</v>
      </c>
      <c r="C2" s="302"/>
      <c r="D2" s="302"/>
    </row>
    <row r="3" spans="2:5" ht="15" customHeight="1" x14ac:dyDescent="0.25">
      <c r="B3" s="302"/>
      <c r="C3" s="302"/>
      <c r="D3" s="302"/>
    </row>
    <row r="4" spans="2:5" ht="15" customHeight="1" x14ac:dyDescent="0.25">
      <c r="B4" s="302"/>
      <c r="C4" s="302"/>
      <c r="D4" s="302"/>
    </row>
    <row r="5" spans="2:5" ht="15" customHeight="1" x14ac:dyDescent="0.25">
      <c r="B5" s="302"/>
      <c r="C5" s="302"/>
      <c r="D5" s="302"/>
    </row>
    <row r="6" spans="2:5" ht="37.700000000000003" customHeight="1" x14ac:dyDescent="0.25">
      <c r="D6" s="272" t="s">
        <v>123</v>
      </c>
    </row>
    <row r="7" spans="2:5" s="276" customFormat="1" x14ac:dyDescent="0.25">
      <c r="B7" s="273" t="s">
        <v>154</v>
      </c>
      <c r="C7" s="274" t="s">
        <v>139</v>
      </c>
      <c r="D7" s="273" t="s">
        <v>140</v>
      </c>
      <c r="E7" s="275" t="s">
        <v>142</v>
      </c>
    </row>
    <row r="8" spans="2:5" x14ac:dyDescent="0.25">
      <c r="B8" s="7" t="s">
        <v>21</v>
      </c>
      <c r="C8" s="270">
        <f>+'Combustibles sólidos'!D15+'Combustibles gaseosos'!D16+'Combustibles gaseosos'!E16+'Combustibles pesados'!D17+'Combustibles pesados'!E17+'Combustibles líquidos ligeros'!D16+'Combustibles líquidos ligeros'!E16+Biomasa!D17+Biomasa!E17</f>
        <v>0</v>
      </c>
      <c r="D8" s="270">
        <f>+SUM('Desechos peligrosos'!D18:E18)</f>
        <v>0</v>
      </c>
      <c r="E8" s="271">
        <f>C8+D8</f>
        <v>0</v>
      </c>
    </row>
    <row r="9" spans="2:5" x14ac:dyDescent="0.25">
      <c r="B9" s="6" t="s">
        <v>42</v>
      </c>
      <c r="C9" s="270">
        <f>+'Combustibles sólidos'!D16+'Combustibles gaseosos'!D17+'Combustibles gaseosos'!E17+'Combustibles pesados'!D18+'Combustibles pesados'!E18+'Combustibles líquidos ligeros'!D17+'Combustibles líquidos ligeros'!E17+Biomasa!D18+Biomasa!E18</f>
        <v>0</v>
      </c>
      <c r="D9" s="270">
        <f>+SUM('Desechos peligrosos'!D19:E19)</f>
        <v>0</v>
      </c>
      <c r="E9" s="271">
        <f t="shared" ref="E9:E31" si="0">C9+D9</f>
        <v>0</v>
      </c>
    </row>
    <row r="10" spans="2:5" x14ac:dyDescent="0.25">
      <c r="B10" s="6" t="s">
        <v>43</v>
      </c>
      <c r="C10" s="270">
        <f>+'Combustibles sólidos'!D17+'Combustibles gaseosos'!D18+'Combustibles gaseosos'!E18+'Combustibles pesados'!D19+'Combustibles pesados'!E19+'Combustibles líquidos ligeros'!D18+'Combustibles líquidos ligeros'!E18+Biomasa!D19+Biomasa!E19</f>
        <v>0</v>
      </c>
      <c r="D10" s="270">
        <f>+SUM('Desechos peligrosos'!D20:E20)</f>
        <v>0</v>
      </c>
      <c r="E10" s="271">
        <f t="shared" si="0"/>
        <v>0</v>
      </c>
    </row>
    <row r="11" spans="2:5" x14ac:dyDescent="0.25">
      <c r="B11" s="7" t="s">
        <v>22</v>
      </c>
      <c r="C11" s="270">
        <f>+'Combustibles gaseosos'!D19+'Combustibles gaseosos'!E19+'Combustibles pesados'!D20+'Combustibles pesados'!E20+'Combustibles líquidos ligeros'!D19+'Combustibles líquidos ligeros'!E19+Biomasa!D20+Biomasa!E20</f>
        <v>0</v>
      </c>
      <c r="D11" s="270">
        <f>+SUM('Desechos peligrosos'!D21:E21)</f>
        <v>0</v>
      </c>
      <c r="E11" s="271">
        <f t="shared" si="0"/>
        <v>0</v>
      </c>
    </row>
    <row r="12" spans="2:5" x14ac:dyDescent="0.25">
      <c r="B12" s="6" t="s">
        <v>1</v>
      </c>
      <c r="C12" s="270">
        <f>+'Combustibles sólidos'!D19+'Combustibles gaseosos'!D20+'Combustibles gaseosos'!E20+'Combustibles pesados'!D21+'Combustibles pesados'!E21+'Combustibles líquidos ligeros'!D20+'Combustibles líquidos ligeros'!E20+Biomasa!D21+Biomasa!E21</f>
        <v>0</v>
      </c>
      <c r="D12" s="270">
        <f>+SUM('Desechos peligrosos'!D22:E22)</f>
        <v>0</v>
      </c>
      <c r="E12" s="271">
        <f t="shared" si="0"/>
        <v>0</v>
      </c>
    </row>
    <row r="13" spans="2:5" x14ac:dyDescent="0.25">
      <c r="B13" s="7" t="s">
        <v>44</v>
      </c>
      <c r="C13" s="270">
        <f>+'Combustibles gaseosos'!E21+'Combustibles pesados'!E22+'Combustibles líquidos ligeros'!E21+Biomasa!D22+Biomasa!E22</f>
        <v>0</v>
      </c>
      <c r="D13" s="270">
        <f>+SUM('Desechos peligrosos'!D23:E23)</f>
        <v>0</v>
      </c>
      <c r="E13" s="271">
        <f t="shared" si="0"/>
        <v>0</v>
      </c>
    </row>
    <row r="14" spans="2:5" x14ac:dyDescent="0.25">
      <c r="B14" s="6" t="s">
        <v>3</v>
      </c>
      <c r="C14" s="270">
        <f>+'Combustibles gaseosos'!E21+'Combustibles pesados'!E22+'Combustibles líquidos ligeros'!E21+Biomasa!D22+Biomasa!E22</f>
        <v>0</v>
      </c>
      <c r="D14" s="270">
        <f>+SUM('Desechos peligrosos'!D24:E24)</f>
        <v>0</v>
      </c>
      <c r="E14" s="271">
        <f t="shared" si="0"/>
        <v>0</v>
      </c>
    </row>
    <row r="15" spans="2:5" x14ac:dyDescent="0.25">
      <c r="B15" s="6" t="s">
        <v>6</v>
      </c>
      <c r="C15" s="270">
        <f>+'Combustibles sólidos'!D22+'Combustibles gaseosos'!D23+'Combustibles gaseosos'!E23+'Combustibles pesados'!D24+'Combustibles pesados'!E24+'Combustibles líquidos ligeros'!D23+'Combustibles líquidos ligeros'!E23+Biomasa!D24+Biomasa!E24</f>
        <v>0</v>
      </c>
      <c r="D15" s="270">
        <f>+SUM('Desechos peligrosos'!D25:E25)</f>
        <v>0</v>
      </c>
      <c r="E15" s="271">
        <f t="shared" si="0"/>
        <v>0</v>
      </c>
    </row>
    <row r="16" spans="2:5" x14ac:dyDescent="0.25">
      <c r="B16" s="7" t="s">
        <v>45</v>
      </c>
      <c r="C16" s="270">
        <f>+'Combustibles líquidos ligeros'!E24</f>
        <v>0</v>
      </c>
      <c r="D16" s="40">
        <f>+SUM('Desechos peligrosos'!D26:E26)</f>
        <v>0</v>
      </c>
      <c r="E16" s="271">
        <f t="shared" si="0"/>
        <v>0</v>
      </c>
    </row>
    <row r="17" spans="2:5" x14ac:dyDescent="0.25">
      <c r="B17" s="7" t="s">
        <v>46</v>
      </c>
      <c r="C17" s="270">
        <f>+'Combustibles líquidos ligeros'!E25</f>
        <v>0</v>
      </c>
      <c r="D17" s="270">
        <f>+SUM('Desechos peligrosos'!D27:E27)</f>
        <v>0</v>
      </c>
      <c r="E17" s="271">
        <f t="shared" si="0"/>
        <v>0</v>
      </c>
    </row>
    <row r="18" spans="2:5" x14ac:dyDescent="0.25">
      <c r="B18" s="7" t="s">
        <v>47</v>
      </c>
      <c r="C18" s="270">
        <f>+'Combustibles líquidos ligeros'!E26</f>
        <v>0</v>
      </c>
      <c r="D18" s="270">
        <f>+SUM('Desechos peligrosos'!D28:E28)</f>
        <v>0</v>
      </c>
      <c r="E18" s="271">
        <f t="shared" si="0"/>
        <v>0</v>
      </c>
    </row>
    <row r="19" spans="2:5" x14ac:dyDescent="0.25">
      <c r="B19" s="6" t="s">
        <v>4</v>
      </c>
      <c r="C19" s="270">
        <f>+'Combustibles sólidos'!D26+'Combustibles gaseosos'!D27+'Combustibles gaseosos'!E27+'Combustibles pesados'!D28+'Combustibles pesados'!E28+'Combustibles líquidos ligeros'!D27+'Combustibles líquidos ligeros'!E27+Biomasa!D28+Biomasa!E28</f>
        <v>0</v>
      </c>
      <c r="D19" s="270">
        <f>+SUM('Desechos peligrosos'!D29:E29)</f>
        <v>0</v>
      </c>
      <c r="E19" s="271">
        <f t="shared" si="0"/>
        <v>0</v>
      </c>
    </row>
    <row r="20" spans="2:5" x14ac:dyDescent="0.25">
      <c r="B20" s="6" t="s">
        <v>7</v>
      </c>
      <c r="C20" s="270">
        <f>+'Combustibles sólidos'!D27+'Combustibles gaseosos'!D28+'Combustibles gaseosos'!E28+'Combustibles pesados'!D29+'Combustibles pesados'!E29+'Combustibles líquidos ligeros'!D28+'Combustibles líquidos ligeros'!E28+Biomasa!D29+Biomasa!E29</f>
        <v>0</v>
      </c>
      <c r="D20" s="270">
        <f>+SUM('Desechos peligrosos'!D30:E30)</f>
        <v>0</v>
      </c>
      <c r="E20" s="271">
        <f t="shared" si="0"/>
        <v>0</v>
      </c>
    </row>
    <row r="21" spans="2:5" x14ac:dyDescent="0.25">
      <c r="B21" s="6" t="s">
        <v>8</v>
      </c>
      <c r="C21" s="270">
        <f>+'Combustibles sólidos'!D28+'Combustibles gaseosos'!D29+'Combustibles pesados'!D30+'Combustibles líquidos ligeros'!D29+'Combustibles líquidos ligeros'!E29+Biomasa!D30+Biomasa!E30</f>
        <v>0</v>
      </c>
      <c r="D21" s="270">
        <f>+SUM('Desechos peligrosos'!D31:E31)</f>
        <v>0</v>
      </c>
      <c r="E21" s="271">
        <f t="shared" si="0"/>
        <v>0</v>
      </c>
    </row>
    <row r="22" spans="2:5" x14ac:dyDescent="0.25">
      <c r="B22" s="6" t="s">
        <v>2</v>
      </c>
      <c r="C22" s="270">
        <f>+'Combustibles sólidos'!D29+'Combustibles gaseosos'!D30+'Combustibles gaseosos'!E30+'Combustibles pesados'!D31+'Combustibles pesados'!E31+'Combustibles líquidos ligeros'!D30+'Combustibles líquidos ligeros'!E30+Biomasa!D31+Biomasa!E31</f>
        <v>0</v>
      </c>
      <c r="D22" s="270">
        <f>+SUM('Desechos peligrosos'!D32:E32)</f>
        <v>0</v>
      </c>
      <c r="E22" s="271">
        <f t="shared" si="0"/>
        <v>0</v>
      </c>
    </row>
    <row r="23" spans="2:5" x14ac:dyDescent="0.25">
      <c r="B23" s="8" t="s">
        <v>39</v>
      </c>
      <c r="C23" s="270">
        <f>+'Combustibles sólidos'!D30+'Combustibles gaseosos'!D31+'Combustibles gaseosos'!E31+'Combustibles pesados'!D32+'Combustibles pesados'!E32+'Combustibles líquidos ligeros'!D31+'Combustibles líquidos ligeros'!E31+Biomasa!D32+Biomasa!E32</f>
        <v>0</v>
      </c>
      <c r="D23" s="270">
        <f>+SUM('Desechos peligrosos'!D33:E33)</f>
        <v>0</v>
      </c>
      <c r="E23" s="271">
        <f t="shared" si="0"/>
        <v>0</v>
      </c>
    </row>
    <row r="24" spans="2:5" x14ac:dyDescent="0.25">
      <c r="B24" s="6" t="s">
        <v>0</v>
      </c>
      <c r="C24" s="270">
        <f>+'Combustibles sólidos'!D31+'Combustibles gaseosos'!D32+'Combustibles gaseosos'!E32+'Combustibles pesados'!D33+'Combustibles pesados'!E33+'Combustibles líquidos ligeros'!D32+'Combustibles líquidos ligeros'!E32+Biomasa!D33+Biomasa!E33</f>
        <v>0</v>
      </c>
      <c r="D24" s="270">
        <f>+SUM('Desechos peligrosos'!D34:E34)</f>
        <v>0</v>
      </c>
      <c r="E24" s="271">
        <f t="shared" si="0"/>
        <v>0</v>
      </c>
    </row>
    <row r="25" spans="2:5" x14ac:dyDescent="0.25">
      <c r="B25" s="8" t="s">
        <v>40</v>
      </c>
      <c r="C25" s="270">
        <f>+'Combustibles sólidos'!D32+'Combustibles gaseosos'!D33+'Combustibles gaseosos'!E33+'Combustibles pesados'!D34+'Combustibles pesados'!E34+'Combustibles líquidos ligeros'!D33+'Combustibles líquidos ligeros'!E33+Biomasa!D34+Biomasa!E34</f>
        <v>0</v>
      </c>
      <c r="D25" s="270">
        <f>+SUM('Desechos peligrosos'!D35:E35)</f>
        <v>0</v>
      </c>
      <c r="E25" s="271">
        <f t="shared" si="0"/>
        <v>0</v>
      </c>
    </row>
    <row r="26" spans="2:5" x14ac:dyDescent="0.25">
      <c r="B26" s="8" t="s">
        <v>41</v>
      </c>
      <c r="C26" s="270">
        <f>+'Combustibles sólidos'!D33+'Combustibles gaseosos'!D34+'Combustibles gaseosos'!E34+'Combustibles pesados'!D35+'Combustibles pesados'!E35+'Combustibles líquidos ligeros'!D34+'Combustibles líquidos ligeros'!E34+Biomasa!D35+Biomasa!E35</f>
        <v>0</v>
      </c>
      <c r="D26" s="270">
        <f>+SUM('Desechos peligrosos'!D36:E36)</f>
        <v>0</v>
      </c>
      <c r="E26" s="271">
        <f t="shared" si="0"/>
        <v>0</v>
      </c>
    </row>
    <row r="27" spans="2:5" x14ac:dyDescent="0.25">
      <c r="B27" s="6" t="s">
        <v>23</v>
      </c>
      <c r="C27" s="270">
        <f>+'Combustibles sólidos'!D34+'Combustibles gaseosos'!D35+'Combustibles gaseosos'!E35+'Combustibles pesados'!D36+'Combustibles pesados'!E36+'Combustibles líquidos ligeros'!D35+Biomasa!D36</f>
        <v>0</v>
      </c>
      <c r="D27" s="270">
        <f>+SUM('Desechos peligrosos'!D37:E37)</f>
        <v>0</v>
      </c>
      <c r="E27" s="271">
        <f t="shared" si="0"/>
        <v>0</v>
      </c>
    </row>
    <row r="28" spans="2:5" x14ac:dyDescent="0.25">
      <c r="B28" s="6" t="s">
        <v>5</v>
      </c>
      <c r="C28" s="270">
        <f>+'Combustibles sólidos'!D35+'Combustibles gaseosos'!D36+'Combustibles gaseosos'!E36+'Combustibles pesados'!D37+'Combustibles pesados'!E37+'Combustibles líquidos ligeros'!D36+'Combustibles líquidos ligeros'!E36+Biomasa!D37+Biomasa!E37</f>
        <v>0</v>
      </c>
      <c r="D28" s="270">
        <f>+SUM('Desechos peligrosos'!D38:E38)</f>
        <v>0</v>
      </c>
      <c r="E28" s="271">
        <f t="shared" si="0"/>
        <v>0</v>
      </c>
    </row>
    <row r="29" spans="2:5" x14ac:dyDescent="0.25">
      <c r="B29" s="6" t="s">
        <v>11</v>
      </c>
      <c r="C29" s="270">
        <f>+'Combustibles sólidos'!D36+'Combustibles líquidos ligeros'!D37+Biomasa!D38+Biomasa!E38</f>
        <v>0</v>
      </c>
      <c r="D29" s="270">
        <f>+SUM('Desechos peligrosos'!D39:E39)</f>
        <v>0</v>
      </c>
      <c r="E29" s="271">
        <f t="shared" si="0"/>
        <v>0</v>
      </c>
    </row>
    <row r="30" spans="2:5" x14ac:dyDescent="0.25">
      <c r="B30" s="6" t="s">
        <v>10</v>
      </c>
      <c r="C30" s="270">
        <f>+'Combustibles sólidos'!D37+'Combustibles gaseosos'!D38+'Combustibles gaseosos'!E38+'Combustibles pesados'!D39+'Combustibles pesados'!E39+'Combustibles líquidos ligeros'!D38+Biomasa!D39</f>
        <v>0</v>
      </c>
      <c r="D30" s="270">
        <f>+SUM('Desechos peligrosos'!D40:E40)</f>
        <v>0</v>
      </c>
      <c r="E30" s="271">
        <f t="shared" si="0"/>
        <v>0</v>
      </c>
    </row>
    <row r="31" spans="2:5" x14ac:dyDescent="0.25">
      <c r="B31" s="6" t="s">
        <v>9</v>
      </c>
      <c r="C31" s="270">
        <f>+'Combustibles sólidos'!D38+Biomasa!D40</f>
        <v>0</v>
      </c>
      <c r="D31" s="270">
        <f>+SUM('Desechos peligrosos'!D41:E41)</f>
        <v>0</v>
      </c>
      <c r="E31" s="271">
        <f t="shared" si="0"/>
        <v>0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1">
    <mergeCell ref="B2:D5"/>
  </mergeCells>
  <pageMargins left="0.7" right="0.7" top="0.75" bottom="0.75" header="0.3" footer="0.3"/>
  <pageSetup orientation="portrait" horizontalDpi="300" verticalDpi="300" r:id="rId1"/>
  <ignoredErrors>
    <ignoredError sqref="D8:D15 D17:D31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5"/>
  </sheetPr>
  <dimension ref="A1:BB61"/>
  <sheetViews>
    <sheetView showGridLines="0" zoomScaleNormal="100" workbookViewId="0">
      <selection activeCell="E7" sqref="E7:G7"/>
    </sheetView>
  </sheetViews>
  <sheetFormatPr baseColWidth="10" defaultColWidth="10.88671875" defaultRowHeight="15.75" x14ac:dyDescent="0.25"/>
  <cols>
    <col min="1" max="2" width="4" style="41" customWidth="1"/>
    <col min="3" max="3" width="12.109375" style="42" customWidth="1"/>
    <col min="4" max="4" width="14" style="43" customWidth="1"/>
    <col min="5" max="5" width="15.44140625" style="43" customWidth="1"/>
    <col min="6" max="8" width="12.109375" style="43" customWidth="1"/>
    <col min="9" max="9" width="10.88671875" style="43" customWidth="1"/>
    <col min="10" max="10" width="12.109375" style="43" customWidth="1"/>
    <col min="11" max="11" width="12.109375" style="44" customWidth="1"/>
    <col min="12" max="13" width="4" style="45" customWidth="1"/>
    <col min="14" max="14" width="12.109375" style="46" customWidth="1"/>
    <col min="15" max="15" width="6" style="45" customWidth="1"/>
    <col min="16" max="54" width="10.6640625" style="48" customWidth="1"/>
    <col min="55" max="16384" width="10.88671875" style="49"/>
  </cols>
  <sheetData>
    <row r="1" spans="1:21" ht="20.100000000000001" customHeight="1" x14ac:dyDescent="0.25">
      <c r="A1" s="304" t="s">
        <v>70</v>
      </c>
      <c r="B1" s="304"/>
      <c r="C1" s="304"/>
      <c r="D1" s="304"/>
      <c r="E1" s="304"/>
      <c r="F1" s="50"/>
      <c r="G1" s="50"/>
      <c r="H1" s="50"/>
      <c r="I1" s="50"/>
    </row>
    <row r="2" spans="1:21" ht="20.100000000000001" customHeight="1" x14ac:dyDescent="0.25">
      <c r="A2" s="304"/>
      <c r="B2" s="304"/>
      <c r="C2" s="304"/>
      <c r="D2" s="304"/>
      <c r="E2" s="304"/>
      <c r="F2" s="50"/>
      <c r="G2" s="50"/>
      <c r="H2" s="50"/>
    </row>
    <row r="3" spans="1:21" ht="20.100000000000001" customHeight="1" x14ac:dyDescent="0.25">
      <c r="A3" s="51"/>
      <c r="B3" s="51"/>
      <c r="C3" s="51"/>
      <c r="D3" s="51"/>
      <c r="E3" s="51"/>
      <c r="F3" s="50"/>
      <c r="G3" s="50"/>
      <c r="H3" s="50"/>
    </row>
    <row r="4" spans="1:21" ht="20.100000000000001" customHeight="1" x14ac:dyDescent="0.25">
      <c r="B4" s="317" t="s">
        <v>155</v>
      </c>
      <c r="C4" s="317"/>
      <c r="D4" s="317"/>
      <c r="E4" s="317"/>
      <c r="F4" s="317"/>
      <c r="G4" s="317"/>
      <c r="H4" s="317"/>
      <c r="I4" s="317" t="s">
        <v>57</v>
      </c>
      <c r="J4" s="317"/>
      <c r="K4" s="317"/>
      <c r="L4" s="52"/>
      <c r="N4" s="53" t="s">
        <v>54</v>
      </c>
      <c r="O4" s="47"/>
    </row>
    <row r="5" spans="1:21" ht="20.100000000000001" customHeight="1" x14ac:dyDescent="0.25"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52"/>
      <c r="N5" s="54" t="s">
        <v>73</v>
      </c>
      <c r="O5" s="47"/>
    </row>
    <row r="6" spans="1:21" s="48" customFormat="1" ht="20.100000000000001" customHeight="1" x14ac:dyDescent="0.25">
      <c r="A6" s="47"/>
      <c r="B6" s="55"/>
      <c r="C6" s="305" t="s">
        <v>29</v>
      </c>
      <c r="D6" s="305"/>
      <c r="E6" s="305"/>
      <c r="F6" s="305"/>
      <c r="G6" s="305"/>
      <c r="H6" s="306"/>
      <c r="I6" s="55"/>
      <c r="J6" s="315" t="s">
        <v>13</v>
      </c>
      <c r="K6" s="315" t="s">
        <v>72</v>
      </c>
      <c r="L6" s="55"/>
      <c r="M6" s="47"/>
      <c r="N6" s="54" t="s">
        <v>149</v>
      </c>
      <c r="O6" s="47"/>
    </row>
    <row r="7" spans="1:21" s="48" customFormat="1" ht="20.100000000000001" customHeight="1" x14ac:dyDescent="0.25">
      <c r="A7" s="47"/>
      <c r="B7" s="55"/>
      <c r="C7" s="56" t="s">
        <v>13</v>
      </c>
      <c r="D7" s="57" t="s">
        <v>83</v>
      </c>
      <c r="E7" s="318">
        <v>0</v>
      </c>
      <c r="F7" s="318"/>
      <c r="G7" s="318"/>
      <c r="H7" s="58" t="s">
        <v>50</v>
      </c>
      <c r="I7" s="55"/>
      <c r="J7" s="316"/>
      <c r="K7" s="316"/>
      <c r="L7" s="55"/>
      <c r="M7" s="47"/>
      <c r="N7" s="54" t="s">
        <v>150</v>
      </c>
      <c r="O7" s="47"/>
    </row>
    <row r="8" spans="1:21" s="48" customFormat="1" ht="20.100000000000001" customHeight="1" x14ac:dyDescent="0.25">
      <c r="A8" s="47"/>
      <c r="B8" s="55"/>
      <c r="C8" s="310" t="s">
        <v>26</v>
      </c>
      <c r="D8" s="311"/>
      <c r="E8" s="307" t="s">
        <v>103</v>
      </c>
      <c r="F8" s="308"/>
      <c r="G8" s="308"/>
      <c r="H8" s="309"/>
      <c r="I8" s="55"/>
      <c r="J8" s="59" t="s">
        <v>16</v>
      </c>
      <c r="K8" s="92">
        <v>29.55</v>
      </c>
      <c r="L8" s="55"/>
      <c r="M8" s="47"/>
      <c r="N8" s="54" t="s">
        <v>20</v>
      </c>
      <c r="O8" s="47"/>
    </row>
    <row r="9" spans="1:21" s="48" customFormat="1" ht="20.100000000000001" customHeight="1" x14ac:dyDescent="0.25">
      <c r="A9" s="47"/>
      <c r="B9" s="55"/>
      <c r="C9" s="61"/>
      <c r="D9" s="62"/>
      <c r="E9" s="63"/>
      <c r="F9" s="63"/>
      <c r="G9" s="63"/>
      <c r="H9" s="63"/>
      <c r="I9" s="63"/>
      <c r="J9" s="62"/>
      <c r="K9" s="55"/>
      <c r="L9" s="55"/>
      <c r="M9" s="47"/>
      <c r="N9" s="60"/>
      <c r="O9" s="47"/>
    </row>
    <row r="10" spans="1:21" s="48" customFormat="1" ht="20.100000000000001" customHeight="1" x14ac:dyDescent="0.25">
      <c r="A10" s="47"/>
      <c r="B10" s="47"/>
      <c r="C10" s="64"/>
      <c r="D10" s="65"/>
      <c r="E10" s="65"/>
      <c r="F10" s="65"/>
      <c r="G10" s="65"/>
      <c r="H10" s="65"/>
      <c r="I10" s="65"/>
      <c r="J10" s="65"/>
      <c r="K10" s="47"/>
      <c r="L10" s="47"/>
      <c r="M10" s="47"/>
      <c r="N10" s="60"/>
      <c r="O10" s="47"/>
    </row>
    <row r="11" spans="1:21" s="48" customFormat="1" ht="20.100000000000001" customHeight="1" x14ac:dyDescent="0.25">
      <c r="A11" s="47"/>
      <c r="B11" s="312" t="s">
        <v>38</v>
      </c>
      <c r="C11" s="312"/>
      <c r="D11" s="66"/>
      <c r="E11" s="313" t="s">
        <v>56</v>
      </c>
      <c r="F11" s="313"/>
      <c r="G11" s="313"/>
      <c r="H11" s="67"/>
      <c r="I11" s="67"/>
      <c r="J11" s="47"/>
      <c r="K11" s="47"/>
      <c r="L11" s="47"/>
      <c r="M11" s="47"/>
      <c r="N11" s="60"/>
      <c r="O11" s="47"/>
    </row>
    <row r="12" spans="1:21" s="48" customFormat="1" ht="20.100000000000001" customHeight="1" x14ac:dyDescent="0.25">
      <c r="A12" s="47"/>
      <c r="B12" s="312"/>
      <c r="C12" s="312"/>
      <c r="D12" s="68"/>
      <c r="E12" s="313"/>
      <c r="F12" s="313"/>
      <c r="G12" s="313"/>
      <c r="H12" s="69"/>
      <c r="I12" s="69"/>
      <c r="J12" s="47"/>
      <c r="O12" s="47"/>
    </row>
    <row r="13" spans="1:21" s="280" customFormat="1" ht="20.100000000000001" customHeight="1" x14ac:dyDescent="0.25">
      <c r="A13" s="277"/>
      <c r="B13" s="277"/>
      <c r="C13" s="314" t="s">
        <v>154</v>
      </c>
      <c r="D13" s="278" t="s">
        <v>36</v>
      </c>
      <c r="E13" s="279"/>
      <c r="F13" s="303" t="s">
        <v>154</v>
      </c>
      <c r="G13" s="303" t="s">
        <v>27</v>
      </c>
      <c r="H13" s="303" t="s">
        <v>61</v>
      </c>
      <c r="I13" s="303" t="s">
        <v>86</v>
      </c>
      <c r="J13" s="303" t="s">
        <v>28</v>
      </c>
      <c r="O13" s="277"/>
    </row>
    <row r="14" spans="1:21" s="280" customFormat="1" ht="20.100000000000001" customHeight="1" x14ac:dyDescent="0.25">
      <c r="A14" s="277"/>
      <c r="B14" s="277"/>
      <c r="C14" s="314"/>
      <c r="D14" s="278" t="s">
        <v>37</v>
      </c>
      <c r="E14" s="279"/>
      <c r="F14" s="303"/>
      <c r="G14" s="303"/>
      <c r="H14" s="303"/>
      <c r="I14" s="303"/>
      <c r="J14" s="303"/>
      <c r="O14" s="277"/>
    </row>
    <row r="15" spans="1:21" s="48" customFormat="1" ht="20.100000000000001" customHeight="1" x14ac:dyDescent="0.25">
      <c r="A15" s="47"/>
      <c r="B15" s="47"/>
      <c r="C15" s="71" t="s">
        <v>21</v>
      </c>
      <c r="D15" s="173">
        <f>+I15/1000000</f>
        <v>0</v>
      </c>
      <c r="E15" s="70"/>
      <c r="F15" s="72" t="s">
        <v>21</v>
      </c>
      <c r="G15" s="80">
        <v>11.4</v>
      </c>
      <c r="H15" s="80" t="s">
        <v>58</v>
      </c>
      <c r="I15" s="81">
        <f>+$E$7*$K$8*G15</f>
        <v>0</v>
      </c>
      <c r="J15" s="80" t="s">
        <v>88</v>
      </c>
      <c r="O15" s="47"/>
    </row>
    <row r="16" spans="1:21" s="48" customFormat="1" ht="20.100000000000001" customHeight="1" x14ac:dyDescent="0.25">
      <c r="A16" s="47"/>
      <c r="B16" s="47"/>
      <c r="C16" s="73" t="s">
        <v>42</v>
      </c>
      <c r="D16" s="173">
        <f t="shared" ref="D16:D17" si="0">+I16/1000000</f>
        <v>0</v>
      </c>
      <c r="E16" s="70"/>
      <c r="F16" s="72" t="s">
        <v>74</v>
      </c>
      <c r="G16" s="80">
        <v>7.7</v>
      </c>
      <c r="H16" s="80" t="s">
        <v>58</v>
      </c>
      <c r="I16" s="81">
        <f t="shared" ref="I16:I22" si="1">+$E$7*$K$8*G16</f>
        <v>0</v>
      </c>
      <c r="J16" s="80" t="s">
        <v>88</v>
      </c>
      <c r="O16" s="47"/>
      <c r="U16" s="74"/>
    </row>
    <row r="17" spans="1:21" s="48" customFormat="1" ht="20.100000000000001" customHeight="1" x14ac:dyDescent="0.25">
      <c r="A17" s="47"/>
      <c r="B17" s="47"/>
      <c r="C17" s="73" t="s">
        <v>43</v>
      </c>
      <c r="D17" s="173">
        <f t="shared" si="0"/>
        <v>0</v>
      </c>
      <c r="E17" s="70"/>
      <c r="F17" s="72" t="s">
        <v>75</v>
      </c>
      <c r="G17" s="80">
        <v>3.4</v>
      </c>
      <c r="H17" s="80" t="s">
        <v>58</v>
      </c>
      <c r="I17" s="81">
        <f t="shared" si="1"/>
        <v>0</v>
      </c>
      <c r="J17" s="80" t="s">
        <v>88</v>
      </c>
      <c r="K17" s="47"/>
      <c r="L17" s="47"/>
      <c r="M17" s="47"/>
      <c r="N17" s="60"/>
      <c r="O17" s="47"/>
      <c r="U17" s="74"/>
    </row>
    <row r="18" spans="1:21" s="48" customFormat="1" ht="20.100000000000001" customHeight="1" x14ac:dyDescent="0.25">
      <c r="A18" s="47"/>
      <c r="B18" s="47"/>
      <c r="C18" s="75" t="s">
        <v>22</v>
      </c>
      <c r="D18" s="263" t="s">
        <v>25</v>
      </c>
      <c r="E18" s="70"/>
      <c r="F18" s="72" t="s">
        <v>22</v>
      </c>
      <c r="G18" s="82" t="s">
        <v>25</v>
      </c>
      <c r="H18" s="82" t="s">
        <v>25</v>
      </c>
      <c r="I18" s="83" t="s">
        <v>25</v>
      </c>
      <c r="J18" s="84" t="s">
        <v>25</v>
      </c>
      <c r="K18" s="47"/>
      <c r="L18" s="47"/>
      <c r="M18" s="47"/>
      <c r="N18" s="60"/>
      <c r="O18" s="47"/>
      <c r="U18" s="74"/>
    </row>
    <row r="19" spans="1:21" s="48" customFormat="1" ht="20.100000000000001" customHeight="1" x14ac:dyDescent="0.25">
      <c r="A19" s="47"/>
      <c r="B19" s="47"/>
      <c r="C19" s="73" t="s">
        <v>1</v>
      </c>
      <c r="D19" s="173">
        <f>+I19/1000000</f>
        <v>0</v>
      </c>
      <c r="E19" s="70"/>
      <c r="F19" s="72" t="s">
        <v>1</v>
      </c>
      <c r="G19" s="80">
        <v>8.6999999999999993</v>
      </c>
      <c r="H19" s="80" t="s">
        <v>58</v>
      </c>
      <c r="I19" s="81">
        <f t="shared" si="1"/>
        <v>0</v>
      </c>
      <c r="J19" s="80" t="s">
        <v>88</v>
      </c>
      <c r="K19" s="47"/>
      <c r="L19" s="47"/>
      <c r="M19" s="47"/>
      <c r="N19" s="60"/>
      <c r="O19" s="47"/>
      <c r="U19" s="74"/>
    </row>
    <row r="20" spans="1:21" s="48" customFormat="1" ht="20.100000000000001" customHeight="1" x14ac:dyDescent="0.25">
      <c r="A20" s="47"/>
      <c r="B20" s="47"/>
      <c r="C20" s="75" t="s">
        <v>44</v>
      </c>
      <c r="D20" s="262" t="s">
        <v>85</v>
      </c>
      <c r="E20" s="70"/>
      <c r="F20" s="72" t="s">
        <v>76</v>
      </c>
      <c r="G20" s="85" t="s">
        <v>85</v>
      </c>
      <c r="H20" s="85" t="s">
        <v>85</v>
      </c>
      <c r="I20" s="86" t="s">
        <v>85</v>
      </c>
      <c r="J20" s="87" t="s">
        <v>85</v>
      </c>
      <c r="K20" s="47"/>
      <c r="L20" s="47"/>
      <c r="M20" s="47"/>
      <c r="N20" s="60"/>
      <c r="O20" s="47"/>
      <c r="U20" s="74"/>
    </row>
    <row r="21" spans="1:21" s="48" customFormat="1" ht="20.100000000000001" customHeight="1" x14ac:dyDescent="0.25">
      <c r="A21" s="47"/>
      <c r="B21" s="47"/>
      <c r="C21" s="73" t="s">
        <v>3</v>
      </c>
      <c r="D21" s="173">
        <f>+I21/1000000000</f>
        <v>0</v>
      </c>
      <c r="E21" s="70"/>
      <c r="F21" s="72" t="s">
        <v>3</v>
      </c>
      <c r="G21" s="80">
        <v>7.3</v>
      </c>
      <c r="H21" s="80" t="s">
        <v>59</v>
      </c>
      <c r="I21" s="81">
        <f t="shared" si="1"/>
        <v>0</v>
      </c>
      <c r="J21" s="80" t="s">
        <v>89</v>
      </c>
      <c r="K21" s="47"/>
      <c r="L21" s="47"/>
      <c r="M21" s="47"/>
      <c r="N21" s="60"/>
      <c r="O21" s="47"/>
      <c r="U21" s="65"/>
    </row>
    <row r="22" spans="1:21" s="48" customFormat="1" ht="20.100000000000001" customHeight="1" x14ac:dyDescent="0.25">
      <c r="A22" s="47"/>
      <c r="B22" s="47"/>
      <c r="C22" s="73" t="s">
        <v>6</v>
      </c>
      <c r="D22" s="173">
        <f>+I22/1000000000</f>
        <v>0</v>
      </c>
      <c r="E22" s="70"/>
      <c r="F22" s="72" t="s">
        <v>6</v>
      </c>
      <c r="G22" s="80">
        <v>7.1</v>
      </c>
      <c r="H22" s="80" t="s">
        <v>59</v>
      </c>
      <c r="I22" s="81">
        <f t="shared" si="1"/>
        <v>0</v>
      </c>
      <c r="J22" s="80" t="s">
        <v>89</v>
      </c>
      <c r="K22" s="47"/>
      <c r="L22" s="47"/>
      <c r="M22" s="47"/>
      <c r="N22" s="60"/>
      <c r="O22" s="47"/>
      <c r="U22" s="74"/>
    </row>
    <row r="23" spans="1:21" s="48" customFormat="1" ht="20.100000000000001" customHeight="1" x14ac:dyDescent="0.25">
      <c r="A23" s="47"/>
      <c r="B23" s="47"/>
      <c r="C23" s="75" t="s">
        <v>45</v>
      </c>
      <c r="D23" s="263" t="s">
        <v>25</v>
      </c>
      <c r="E23" s="70"/>
      <c r="F23" s="72" t="s">
        <v>77</v>
      </c>
      <c r="G23" s="84" t="s">
        <v>25</v>
      </c>
      <c r="H23" s="84" t="s">
        <v>25</v>
      </c>
      <c r="I23" s="83" t="s">
        <v>25</v>
      </c>
      <c r="J23" s="84" t="s">
        <v>25</v>
      </c>
      <c r="K23" s="47"/>
      <c r="L23" s="47"/>
      <c r="M23" s="47"/>
      <c r="N23" s="60"/>
      <c r="O23" s="47"/>
    </row>
    <row r="24" spans="1:21" s="48" customFormat="1" ht="20.100000000000001" customHeight="1" x14ac:dyDescent="0.25">
      <c r="A24" s="47"/>
      <c r="B24" s="47"/>
      <c r="C24" s="75" t="s">
        <v>46</v>
      </c>
      <c r="D24" s="263" t="s">
        <v>25</v>
      </c>
      <c r="E24" s="70"/>
      <c r="F24" s="72" t="s">
        <v>78</v>
      </c>
      <c r="G24" s="84" t="s">
        <v>25</v>
      </c>
      <c r="H24" s="84" t="s">
        <v>25</v>
      </c>
      <c r="I24" s="83" t="s">
        <v>25</v>
      </c>
      <c r="J24" s="84" t="s">
        <v>25</v>
      </c>
      <c r="K24" s="47"/>
      <c r="L24" s="47"/>
      <c r="M24" s="47"/>
      <c r="N24" s="60"/>
      <c r="O24" s="47"/>
    </row>
    <row r="25" spans="1:21" s="48" customFormat="1" ht="20.100000000000001" customHeight="1" x14ac:dyDescent="0.25">
      <c r="A25" s="47"/>
      <c r="B25" s="47"/>
      <c r="C25" s="75" t="s">
        <v>47</v>
      </c>
      <c r="D25" s="263" t="s">
        <v>25</v>
      </c>
      <c r="E25" s="70"/>
      <c r="F25" s="72" t="s">
        <v>79</v>
      </c>
      <c r="G25" s="84" t="s">
        <v>25</v>
      </c>
      <c r="H25" s="84" t="s">
        <v>25</v>
      </c>
      <c r="I25" s="83" t="s">
        <v>25</v>
      </c>
      <c r="J25" s="84" t="s">
        <v>25</v>
      </c>
      <c r="K25" s="47"/>
      <c r="L25" s="47"/>
      <c r="M25" s="47"/>
      <c r="N25" s="60"/>
      <c r="O25" s="47"/>
    </row>
    <row r="26" spans="1:21" s="48" customFormat="1" ht="20.100000000000001" customHeight="1" x14ac:dyDescent="0.25">
      <c r="A26" s="47"/>
      <c r="B26" s="47"/>
      <c r="C26" s="73" t="s">
        <v>4</v>
      </c>
      <c r="D26" s="173">
        <f>+I26/1000000000</f>
        <v>0</v>
      </c>
      <c r="E26" s="70"/>
      <c r="F26" s="72" t="s">
        <v>4</v>
      </c>
      <c r="G26" s="88">
        <v>0.9</v>
      </c>
      <c r="H26" s="88" t="s">
        <v>59</v>
      </c>
      <c r="I26" s="81">
        <f t="shared" ref="I26:I38" si="2">+$E$7*$K$8*G26</f>
        <v>0</v>
      </c>
      <c r="J26" s="80" t="s">
        <v>89</v>
      </c>
      <c r="K26" s="47"/>
      <c r="L26" s="47"/>
      <c r="M26" s="47"/>
      <c r="N26" s="60"/>
      <c r="O26" s="47"/>
    </row>
    <row r="27" spans="1:21" s="48" customFormat="1" ht="20.100000000000001" customHeight="1" x14ac:dyDescent="0.25">
      <c r="A27" s="47"/>
      <c r="B27" s="47"/>
      <c r="C27" s="73" t="s">
        <v>7</v>
      </c>
      <c r="D27" s="173">
        <f t="shared" ref="D27:D28" si="3">+I27/1000000000</f>
        <v>0</v>
      </c>
      <c r="E27" s="70"/>
      <c r="F27" s="72" t="s">
        <v>7</v>
      </c>
      <c r="G27" s="88">
        <v>4.5</v>
      </c>
      <c r="H27" s="88" t="s">
        <v>59</v>
      </c>
      <c r="I27" s="81">
        <f t="shared" si="2"/>
        <v>0</v>
      </c>
      <c r="J27" s="80" t="s">
        <v>89</v>
      </c>
      <c r="K27" s="47"/>
      <c r="L27" s="47"/>
      <c r="M27" s="47"/>
      <c r="N27" s="60"/>
      <c r="O27" s="47"/>
    </row>
    <row r="28" spans="1:21" s="48" customFormat="1" ht="20.100000000000001" customHeight="1" x14ac:dyDescent="0.25">
      <c r="A28" s="47"/>
      <c r="B28" s="47"/>
      <c r="C28" s="73" t="s">
        <v>8</v>
      </c>
      <c r="D28" s="241">
        <f t="shared" si="3"/>
        <v>0</v>
      </c>
      <c r="E28" s="70"/>
      <c r="F28" s="72" t="s">
        <v>8</v>
      </c>
      <c r="G28" s="88">
        <v>19</v>
      </c>
      <c r="H28" s="88" t="s">
        <v>59</v>
      </c>
      <c r="I28" s="81">
        <f t="shared" si="2"/>
        <v>0</v>
      </c>
      <c r="J28" s="80" t="s">
        <v>89</v>
      </c>
      <c r="K28" s="47"/>
      <c r="L28" s="47"/>
      <c r="M28" s="47"/>
      <c r="N28" s="60"/>
      <c r="O28" s="47"/>
    </row>
    <row r="29" spans="1:21" s="48" customFormat="1" ht="20.100000000000001" customHeight="1" x14ac:dyDescent="0.25">
      <c r="A29" s="47"/>
      <c r="B29" s="47"/>
      <c r="C29" s="73" t="s">
        <v>2</v>
      </c>
      <c r="D29" s="241">
        <f t="shared" ref="D29:D34" si="4">+I29/1000000</f>
        <v>0</v>
      </c>
      <c r="E29" s="70"/>
      <c r="F29" s="72" t="s">
        <v>2</v>
      </c>
      <c r="G29" s="88">
        <v>820</v>
      </c>
      <c r="H29" s="88" t="s">
        <v>58</v>
      </c>
      <c r="I29" s="81">
        <f t="shared" si="2"/>
        <v>0</v>
      </c>
      <c r="J29" s="80" t="s">
        <v>88</v>
      </c>
      <c r="K29" s="47"/>
      <c r="L29" s="47"/>
      <c r="M29" s="47"/>
      <c r="N29" s="60"/>
      <c r="O29" s="47"/>
    </row>
    <row r="30" spans="1:21" s="48" customFormat="1" ht="20.100000000000001" customHeight="1" x14ac:dyDescent="0.25">
      <c r="A30" s="47"/>
      <c r="B30" s="47"/>
      <c r="C30" s="76" t="s">
        <v>39</v>
      </c>
      <c r="D30" s="241">
        <f t="shared" si="4"/>
        <v>0</v>
      </c>
      <c r="E30" s="70"/>
      <c r="F30" s="77" t="s">
        <v>80</v>
      </c>
      <c r="G30" s="89">
        <v>1.5</v>
      </c>
      <c r="H30" s="89" t="s">
        <v>58</v>
      </c>
      <c r="I30" s="81">
        <f t="shared" si="2"/>
        <v>0</v>
      </c>
      <c r="J30" s="80" t="s">
        <v>88</v>
      </c>
      <c r="K30" s="47"/>
      <c r="L30" s="47"/>
      <c r="M30" s="47"/>
      <c r="N30" s="60"/>
      <c r="O30" s="47"/>
    </row>
    <row r="31" spans="1:21" s="48" customFormat="1" ht="20.100000000000001" customHeight="1" x14ac:dyDescent="0.25">
      <c r="A31" s="47"/>
      <c r="B31" s="47"/>
      <c r="C31" s="73" t="s">
        <v>0</v>
      </c>
      <c r="D31" s="241">
        <f t="shared" si="4"/>
        <v>0</v>
      </c>
      <c r="E31" s="70"/>
      <c r="F31" s="72" t="s">
        <v>0</v>
      </c>
      <c r="G31" s="88">
        <v>209</v>
      </c>
      <c r="H31" s="88" t="s">
        <v>58</v>
      </c>
      <c r="I31" s="81">
        <f t="shared" si="2"/>
        <v>0</v>
      </c>
      <c r="J31" s="80" t="s">
        <v>88</v>
      </c>
      <c r="K31" s="47"/>
      <c r="L31" s="47"/>
      <c r="M31" s="47"/>
      <c r="N31" s="60"/>
      <c r="O31" s="47"/>
    </row>
    <row r="32" spans="1:21" s="48" customFormat="1" ht="20.100000000000001" customHeight="1" x14ac:dyDescent="0.25">
      <c r="A32" s="47"/>
      <c r="B32" s="47"/>
      <c r="C32" s="76" t="s">
        <v>40</v>
      </c>
      <c r="D32" s="241">
        <f t="shared" si="4"/>
        <v>0</v>
      </c>
      <c r="E32" s="70"/>
      <c r="F32" s="77" t="s">
        <v>81</v>
      </c>
      <c r="G32" s="90">
        <v>94600</v>
      </c>
      <c r="H32" s="89" t="s">
        <v>58</v>
      </c>
      <c r="I32" s="81">
        <f t="shared" si="2"/>
        <v>0</v>
      </c>
      <c r="J32" s="80" t="s">
        <v>88</v>
      </c>
      <c r="K32" s="47"/>
      <c r="L32" s="47"/>
      <c r="M32" s="47"/>
      <c r="N32" s="60"/>
      <c r="O32" s="47"/>
    </row>
    <row r="33" spans="1:15" s="48" customFormat="1" ht="20.100000000000001" customHeight="1" x14ac:dyDescent="0.25">
      <c r="A33" s="47"/>
      <c r="B33" s="47"/>
      <c r="C33" s="76" t="s">
        <v>41</v>
      </c>
      <c r="D33" s="241">
        <f t="shared" si="4"/>
        <v>0</v>
      </c>
      <c r="E33" s="70"/>
      <c r="F33" s="77" t="s">
        <v>82</v>
      </c>
      <c r="G33" s="89">
        <v>1</v>
      </c>
      <c r="H33" s="89" t="s">
        <v>58</v>
      </c>
      <c r="I33" s="81">
        <f t="shared" si="2"/>
        <v>0</v>
      </c>
      <c r="J33" s="80" t="s">
        <v>88</v>
      </c>
      <c r="K33" s="47"/>
      <c r="L33" s="47"/>
      <c r="M33" s="47"/>
      <c r="N33" s="60"/>
      <c r="O33" s="47"/>
    </row>
    <row r="34" spans="1:15" s="48" customFormat="1" ht="20.100000000000001" customHeight="1" x14ac:dyDescent="0.25">
      <c r="A34" s="47"/>
      <c r="B34" s="47"/>
      <c r="C34" s="73" t="s">
        <v>23</v>
      </c>
      <c r="D34" s="241">
        <f t="shared" si="4"/>
        <v>0</v>
      </c>
      <c r="E34" s="70"/>
      <c r="F34" s="72" t="s">
        <v>23</v>
      </c>
      <c r="G34" s="88">
        <v>1</v>
      </c>
      <c r="H34" s="88" t="s">
        <v>58</v>
      </c>
      <c r="I34" s="81">
        <f t="shared" si="2"/>
        <v>0</v>
      </c>
      <c r="J34" s="80" t="s">
        <v>88</v>
      </c>
      <c r="K34" s="47"/>
      <c r="L34" s="47"/>
      <c r="M34" s="47"/>
      <c r="N34" s="60"/>
      <c r="O34" s="47"/>
    </row>
    <row r="35" spans="1:15" s="48" customFormat="1" ht="20.100000000000001" customHeight="1" x14ac:dyDescent="0.25">
      <c r="A35" s="47"/>
      <c r="B35" s="47"/>
      <c r="C35" s="73" t="s">
        <v>5</v>
      </c>
      <c r="D35" s="241">
        <f t="shared" ref="D35" si="5">+I35/1000000000</f>
        <v>0</v>
      </c>
      <c r="E35" s="70"/>
      <c r="F35" s="72" t="s">
        <v>5</v>
      </c>
      <c r="G35" s="88">
        <v>1.4</v>
      </c>
      <c r="H35" s="88" t="s">
        <v>59</v>
      </c>
      <c r="I35" s="81">
        <f t="shared" si="2"/>
        <v>0</v>
      </c>
      <c r="J35" s="80" t="s">
        <v>89</v>
      </c>
      <c r="K35" s="47"/>
      <c r="L35" s="47"/>
      <c r="M35" s="47"/>
      <c r="N35" s="60"/>
      <c r="O35" s="47"/>
    </row>
    <row r="36" spans="1:15" s="48" customFormat="1" ht="20.100000000000001" customHeight="1" x14ac:dyDescent="0.25">
      <c r="A36" s="47"/>
      <c r="B36" s="47"/>
      <c r="C36" s="73" t="s">
        <v>11</v>
      </c>
      <c r="D36" s="241">
        <f>+I36/1000000000000</f>
        <v>0</v>
      </c>
      <c r="E36" s="70"/>
      <c r="F36" s="72" t="s">
        <v>11</v>
      </c>
      <c r="G36" s="88">
        <v>6.7</v>
      </c>
      <c r="H36" s="88" t="s">
        <v>60</v>
      </c>
      <c r="I36" s="81">
        <f t="shared" si="2"/>
        <v>0</v>
      </c>
      <c r="J36" s="80" t="s">
        <v>90</v>
      </c>
      <c r="K36" s="47"/>
      <c r="L36" s="47"/>
      <c r="M36" s="47"/>
      <c r="N36" s="60"/>
      <c r="O36" s="47"/>
    </row>
    <row r="37" spans="1:15" s="48" customFormat="1" ht="20.100000000000001" customHeight="1" x14ac:dyDescent="0.25">
      <c r="A37" s="47"/>
      <c r="B37" s="47"/>
      <c r="C37" s="73" t="s">
        <v>10</v>
      </c>
      <c r="D37" s="241">
        <f>+I37/1000000000000000</f>
        <v>0</v>
      </c>
      <c r="E37" s="70"/>
      <c r="F37" s="72" t="s">
        <v>10</v>
      </c>
      <c r="G37" s="91">
        <v>10</v>
      </c>
      <c r="H37" s="91" t="s">
        <v>12</v>
      </c>
      <c r="I37" s="81">
        <f t="shared" si="2"/>
        <v>0</v>
      </c>
      <c r="J37" s="80" t="s">
        <v>106</v>
      </c>
      <c r="K37" s="47"/>
      <c r="L37" s="47"/>
      <c r="M37" s="47"/>
      <c r="N37" s="60"/>
      <c r="O37" s="47"/>
    </row>
    <row r="38" spans="1:15" s="48" customFormat="1" ht="20.100000000000001" customHeight="1" x14ac:dyDescent="0.25">
      <c r="A38" s="47"/>
      <c r="B38" s="47"/>
      <c r="C38" s="73" t="s">
        <v>9</v>
      </c>
      <c r="D38" s="241">
        <f>+I38/1000000000000000</f>
        <v>0</v>
      </c>
      <c r="E38" s="70"/>
      <c r="F38" s="72" t="s">
        <v>9</v>
      </c>
      <c r="G38" s="91">
        <v>3.3</v>
      </c>
      <c r="H38" s="91" t="s">
        <v>65</v>
      </c>
      <c r="I38" s="81">
        <f t="shared" si="2"/>
        <v>0</v>
      </c>
      <c r="J38" s="80" t="s">
        <v>107</v>
      </c>
      <c r="K38" s="47"/>
      <c r="L38" s="47"/>
      <c r="M38" s="47"/>
      <c r="N38" s="60"/>
      <c r="O38" s="47"/>
    </row>
    <row r="39" spans="1:15" s="48" customFormat="1" ht="20.100000000000001" customHeight="1" x14ac:dyDescent="0.25">
      <c r="A39" s="47"/>
      <c r="B39" s="47"/>
      <c r="C39" s="47"/>
      <c r="D39" s="78"/>
      <c r="E39" s="79"/>
      <c r="F39" s="46"/>
      <c r="G39" s="46"/>
      <c r="H39" s="47"/>
      <c r="I39" s="60"/>
      <c r="J39" s="79"/>
      <c r="K39" s="78"/>
      <c r="L39" s="78"/>
      <c r="M39" s="43"/>
      <c r="N39" s="78"/>
      <c r="O39" s="78"/>
    </row>
    <row r="40" spans="1:15" s="48" customFormat="1" ht="20.100000000000001" customHeight="1" x14ac:dyDescent="0.25">
      <c r="A40" s="47"/>
      <c r="B40" s="47"/>
      <c r="C40" s="47"/>
      <c r="D40" s="78"/>
      <c r="E40" s="79"/>
      <c r="F40" s="46"/>
      <c r="G40" s="46"/>
      <c r="H40" s="47"/>
      <c r="I40" s="60"/>
      <c r="J40" s="79"/>
      <c r="K40" s="78"/>
      <c r="L40" s="78"/>
      <c r="M40" s="43"/>
      <c r="N40" s="78"/>
      <c r="O40" s="78"/>
    </row>
    <row r="41" spans="1:15" s="48" customFormat="1" x14ac:dyDescent="0.25">
      <c r="A41" s="47"/>
      <c r="B41" s="47"/>
      <c r="C41" s="44"/>
      <c r="D41" s="43"/>
      <c r="E41" s="43"/>
      <c r="F41" s="43"/>
      <c r="G41" s="78"/>
      <c r="H41" s="43"/>
      <c r="I41" s="43"/>
      <c r="J41" s="43"/>
      <c r="K41" s="44"/>
      <c r="L41" s="45"/>
      <c r="M41" s="45"/>
      <c r="N41" s="46"/>
      <c r="O41" s="45"/>
    </row>
    <row r="42" spans="1:15" s="48" customFormat="1" x14ac:dyDescent="0.25">
      <c r="A42" s="47"/>
      <c r="B42" s="47"/>
      <c r="C42" s="44"/>
      <c r="D42" s="43"/>
      <c r="E42" s="43"/>
      <c r="F42" s="43"/>
      <c r="G42" s="43"/>
      <c r="H42" s="43"/>
      <c r="I42" s="43"/>
      <c r="J42" s="43"/>
      <c r="K42" s="44"/>
      <c r="L42" s="45"/>
      <c r="M42" s="45"/>
      <c r="N42" s="46"/>
      <c r="O42" s="45"/>
    </row>
    <row r="43" spans="1:15" s="48" customFormat="1" x14ac:dyDescent="0.25">
      <c r="A43" s="47"/>
      <c r="B43" s="47"/>
      <c r="C43" s="44"/>
      <c r="D43" s="43"/>
      <c r="E43" s="43"/>
      <c r="F43" s="43"/>
      <c r="G43" s="43"/>
      <c r="H43" s="43"/>
      <c r="I43" s="43"/>
      <c r="J43" s="43"/>
      <c r="K43" s="44"/>
      <c r="L43" s="45"/>
      <c r="M43" s="45"/>
      <c r="N43" s="46"/>
      <c r="O43" s="45"/>
    </row>
    <row r="44" spans="1:15" s="48" customFormat="1" x14ac:dyDescent="0.25">
      <c r="A44" s="47"/>
      <c r="B44" s="47"/>
      <c r="C44" s="44"/>
      <c r="D44" s="43"/>
      <c r="E44" s="43"/>
      <c r="F44" s="43"/>
      <c r="G44" s="43"/>
      <c r="H44" s="43"/>
      <c r="I44" s="43"/>
      <c r="J44" s="43"/>
      <c r="K44" s="44"/>
      <c r="L44" s="45"/>
      <c r="M44" s="45"/>
      <c r="N44" s="46"/>
      <c r="O44" s="45"/>
    </row>
    <row r="45" spans="1:15" s="48" customFormat="1" x14ac:dyDescent="0.25">
      <c r="A45" s="47"/>
      <c r="B45" s="47"/>
      <c r="C45" s="44"/>
      <c r="D45" s="43"/>
      <c r="E45" s="43"/>
      <c r="F45" s="43"/>
      <c r="G45" s="43"/>
      <c r="H45" s="43"/>
      <c r="I45" s="43"/>
      <c r="J45" s="43"/>
      <c r="K45" s="44"/>
      <c r="L45" s="45"/>
      <c r="M45" s="45"/>
      <c r="N45" s="46"/>
      <c r="O45" s="45"/>
    </row>
    <row r="46" spans="1:15" s="48" customFormat="1" x14ac:dyDescent="0.25">
      <c r="A46" s="47"/>
      <c r="B46" s="47"/>
      <c r="C46" s="44"/>
      <c r="D46" s="43"/>
      <c r="E46" s="43"/>
      <c r="F46" s="43"/>
      <c r="G46" s="43"/>
      <c r="H46" s="43"/>
      <c r="I46" s="43"/>
      <c r="J46" s="43"/>
      <c r="K46" s="44"/>
      <c r="L46" s="45"/>
      <c r="M46" s="45"/>
      <c r="N46" s="46"/>
      <c r="O46" s="45"/>
    </row>
    <row r="47" spans="1:15" s="48" customFormat="1" x14ac:dyDescent="0.25">
      <c r="A47" s="47"/>
      <c r="B47" s="47"/>
      <c r="C47" s="44"/>
      <c r="D47" s="43"/>
      <c r="E47" s="43"/>
      <c r="F47" s="43"/>
      <c r="G47" s="43"/>
      <c r="H47" s="43"/>
      <c r="I47" s="43"/>
      <c r="J47" s="43"/>
      <c r="K47" s="44"/>
      <c r="L47" s="45"/>
      <c r="M47" s="45"/>
      <c r="N47" s="46"/>
      <c r="O47" s="45"/>
    </row>
    <row r="48" spans="1:15" s="48" customFormat="1" x14ac:dyDescent="0.25">
      <c r="A48" s="47"/>
      <c r="B48" s="47"/>
      <c r="C48" s="44"/>
      <c r="D48" s="43"/>
      <c r="E48" s="43"/>
      <c r="F48" s="43"/>
      <c r="G48" s="43"/>
      <c r="H48" s="43"/>
      <c r="I48" s="43"/>
      <c r="J48" s="43"/>
      <c r="K48" s="44"/>
      <c r="L48" s="45"/>
      <c r="M48" s="45"/>
      <c r="N48" s="46"/>
      <c r="O48" s="45"/>
    </row>
    <row r="49" spans="1:15" s="48" customFormat="1" x14ac:dyDescent="0.25">
      <c r="A49" s="47"/>
      <c r="B49" s="47"/>
      <c r="C49" s="44"/>
      <c r="D49" s="43"/>
      <c r="E49" s="43"/>
      <c r="F49" s="43"/>
      <c r="G49" s="43"/>
      <c r="H49" s="43"/>
      <c r="I49" s="43"/>
      <c r="J49" s="43"/>
      <c r="K49" s="44"/>
      <c r="L49" s="45"/>
      <c r="M49" s="45"/>
      <c r="N49" s="46"/>
      <c r="O49" s="45"/>
    </row>
    <row r="50" spans="1:15" s="48" customFormat="1" x14ac:dyDescent="0.25">
      <c r="A50" s="47"/>
      <c r="B50" s="47"/>
      <c r="C50" s="44"/>
      <c r="D50" s="43"/>
      <c r="E50" s="43"/>
      <c r="F50" s="43"/>
      <c r="G50" s="43"/>
      <c r="H50" s="43"/>
      <c r="I50" s="43"/>
      <c r="J50" s="43"/>
      <c r="K50" s="44"/>
      <c r="L50" s="45"/>
      <c r="M50" s="45"/>
      <c r="N50" s="46"/>
      <c r="O50" s="45"/>
    </row>
    <row r="51" spans="1:15" s="48" customFormat="1" x14ac:dyDescent="0.25">
      <c r="A51" s="47"/>
      <c r="B51" s="47"/>
      <c r="C51" s="44"/>
      <c r="D51" s="43"/>
      <c r="E51" s="43"/>
      <c r="F51" s="43"/>
      <c r="G51" s="43"/>
      <c r="H51" s="43"/>
      <c r="I51" s="43"/>
      <c r="J51" s="43"/>
      <c r="K51" s="44"/>
      <c r="L51" s="45"/>
      <c r="M51" s="45"/>
      <c r="N51" s="46"/>
      <c r="O51" s="45"/>
    </row>
    <row r="52" spans="1:15" s="48" customFormat="1" x14ac:dyDescent="0.25">
      <c r="A52" s="47"/>
      <c r="B52" s="47"/>
      <c r="C52" s="44"/>
      <c r="D52" s="43"/>
      <c r="E52" s="43"/>
      <c r="F52" s="43"/>
      <c r="G52" s="43"/>
      <c r="H52" s="43"/>
      <c r="I52" s="43"/>
      <c r="J52" s="43"/>
      <c r="K52" s="44"/>
      <c r="L52" s="45"/>
      <c r="M52" s="45"/>
      <c r="N52" s="46"/>
      <c r="O52" s="45"/>
    </row>
    <row r="53" spans="1:15" s="48" customFormat="1" x14ac:dyDescent="0.25">
      <c r="A53" s="47"/>
      <c r="B53" s="47"/>
      <c r="C53" s="44"/>
      <c r="D53" s="43"/>
      <c r="E53" s="43"/>
      <c r="F53" s="43"/>
      <c r="G53" s="43"/>
      <c r="H53" s="43"/>
      <c r="I53" s="43"/>
      <c r="J53" s="43"/>
      <c r="K53" s="44"/>
      <c r="L53" s="45"/>
      <c r="M53" s="45"/>
      <c r="N53" s="46"/>
      <c r="O53" s="45"/>
    </row>
    <row r="54" spans="1:15" s="48" customFormat="1" x14ac:dyDescent="0.25">
      <c r="A54" s="47"/>
      <c r="B54" s="47"/>
      <c r="C54" s="44"/>
      <c r="D54" s="43"/>
      <c r="E54" s="43"/>
      <c r="F54" s="43"/>
      <c r="G54" s="43"/>
      <c r="H54" s="43"/>
      <c r="I54" s="43"/>
      <c r="J54" s="43"/>
      <c r="K54" s="44"/>
      <c r="L54" s="45"/>
      <c r="M54" s="45"/>
      <c r="N54" s="46"/>
      <c r="O54" s="45"/>
    </row>
    <row r="55" spans="1:15" s="48" customFormat="1" x14ac:dyDescent="0.25">
      <c r="A55" s="47"/>
      <c r="B55" s="47"/>
      <c r="C55" s="44"/>
      <c r="D55" s="43"/>
      <c r="E55" s="43"/>
      <c r="F55" s="43"/>
      <c r="G55" s="43"/>
      <c r="H55" s="43"/>
      <c r="I55" s="43"/>
      <c r="J55" s="43"/>
      <c r="K55" s="44"/>
      <c r="L55" s="45"/>
      <c r="M55" s="45"/>
      <c r="N55" s="46"/>
      <c r="O55" s="45"/>
    </row>
    <row r="56" spans="1:15" s="48" customFormat="1" x14ac:dyDescent="0.25">
      <c r="A56" s="47"/>
      <c r="B56" s="47"/>
      <c r="C56" s="44"/>
      <c r="D56" s="43"/>
      <c r="E56" s="43"/>
      <c r="F56" s="43"/>
      <c r="G56" s="43"/>
      <c r="H56" s="43"/>
      <c r="I56" s="43"/>
      <c r="J56" s="43"/>
      <c r="K56" s="44"/>
      <c r="L56" s="45"/>
      <c r="M56" s="45"/>
      <c r="N56" s="46"/>
      <c r="O56" s="45"/>
    </row>
    <row r="57" spans="1:15" s="48" customFormat="1" x14ac:dyDescent="0.25">
      <c r="A57" s="47"/>
      <c r="B57" s="47"/>
      <c r="C57" s="44"/>
      <c r="D57" s="43"/>
      <c r="E57" s="43"/>
      <c r="F57" s="43"/>
      <c r="G57" s="43"/>
      <c r="H57" s="43"/>
      <c r="I57" s="43"/>
      <c r="J57" s="43"/>
      <c r="K57" s="44"/>
      <c r="L57" s="45"/>
      <c r="M57" s="45"/>
      <c r="N57" s="46"/>
      <c r="O57" s="45"/>
    </row>
    <row r="58" spans="1:15" s="48" customFormat="1" x14ac:dyDescent="0.25">
      <c r="A58" s="47"/>
      <c r="B58" s="47"/>
      <c r="C58" s="44"/>
      <c r="D58" s="43"/>
      <c r="E58" s="43"/>
      <c r="F58" s="43"/>
      <c r="G58" s="43"/>
      <c r="H58" s="43"/>
      <c r="I58" s="43"/>
      <c r="J58" s="43"/>
      <c r="K58" s="44"/>
      <c r="L58" s="45"/>
      <c r="M58" s="45"/>
      <c r="N58" s="46"/>
      <c r="O58" s="45"/>
    </row>
    <row r="59" spans="1:15" s="48" customFormat="1" x14ac:dyDescent="0.25">
      <c r="A59" s="47"/>
      <c r="B59" s="47"/>
      <c r="C59" s="44"/>
      <c r="D59" s="43"/>
      <c r="E59" s="43"/>
      <c r="F59" s="43"/>
      <c r="G59" s="43"/>
      <c r="H59" s="43"/>
      <c r="I59" s="43"/>
      <c r="J59" s="43"/>
      <c r="K59" s="44"/>
      <c r="L59" s="45"/>
      <c r="M59" s="45"/>
      <c r="N59" s="46"/>
      <c r="O59" s="45"/>
    </row>
    <row r="60" spans="1:15" s="48" customFormat="1" x14ac:dyDescent="0.25">
      <c r="A60" s="47"/>
      <c r="B60" s="47"/>
      <c r="C60" s="44"/>
      <c r="D60" s="43"/>
      <c r="E60" s="43"/>
      <c r="F60" s="43"/>
      <c r="G60" s="43"/>
      <c r="H60" s="43"/>
      <c r="I60" s="43"/>
      <c r="J60" s="43"/>
      <c r="K60" s="44"/>
      <c r="L60" s="45"/>
      <c r="M60" s="45"/>
      <c r="N60" s="46"/>
      <c r="O60" s="45"/>
    </row>
    <row r="61" spans="1:15" s="48" customFormat="1" x14ac:dyDescent="0.25">
      <c r="A61" s="47"/>
      <c r="B61" s="47"/>
      <c r="C61" s="44"/>
      <c r="D61" s="43"/>
      <c r="E61" s="43"/>
      <c r="F61" s="43"/>
      <c r="G61" s="43"/>
      <c r="H61" s="43"/>
      <c r="I61" s="43"/>
      <c r="J61" s="43"/>
      <c r="K61" s="44"/>
      <c r="L61" s="45"/>
      <c r="M61" s="45"/>
      <c r="N61" s="46"/>
      <c r="O61" s="45"/>
    </row>
  </sheetData>
  <sheetProtection formatCells="0" formatColumns="0" formatRows="0" insertColumns="0" insertRows="0" insertHyperlinks="0" deleteColumns="0" deleteRows="0" sort="0" autoFilter="0" pivotTables="0"/>
  <mergeCells count="17">
    <mergeCell ref="K6:K7"/>
    <mergeCell ref="J6:J7"/>
    <mergeCell ref="B4:H5"/>
    <mergeCell ref="I4:K5"/>
    <mergeCell ref="E7:G7"/>
    <mergeCell ref="H13:H14"/>
    <mergeCell ref="I13:I14"/>
    <mergeCell ref="J13:J14"/>
    <mergeCell ref="A1:E2"/>
    <mergeCell ref="C6:H6"/>
    <mergeCell ref="E8:H8"/>
    <mergeCell ref="C8:D8"/>
    <mergeCell ref="B11:C12"/>
    <mergeCell ref="E11:G12"/>
    <mergeCell ref="C13:C14"/>
    <mergeCell ref="F13:F14"/>
    <mergeCell ref="G13:G14"/>
  </mergeCells>
  <phoneticPr fontId="20" type="noConversion"/>
  <conditionalFormatting sqref="N4:N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N4" location="Instrucciones!A1" display="Inicio"/>
    <hyperlink ref="N5" location="'Combustibles gaseosos'!A1" display="Gaseoso"/>
    <hyperlink ref="N6" location="'Combustibles pesados'!A1" display="Líquidos Pesados"/>
    <hyperlink ref="N7" location="'Combustibles líquidos ligeros'!A1" display="Líquidos Ligeros"/>
    <hyperlink ref="N8" location="Biomasa!A1" display="Biomasa"/>
  </hyperlinks>
  <pageMargins left="0.75" right="0.75" top="1" bottom="1" header="0.5" footer="0.5"/>
  <pageSetup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5"/>
  </sheetPr>
  <dimension ref="A1:AU122"/>
  <sheetViews>
    <sheetView workbookViewId="0">
      <selection sqref="A1:F2"/>
    </sheetView>
  </sheetViews>
  <sheetFormatPr baseColWidth="10" defaultColWidth="10.88671875" defaultRowHeight="15.75" x14ac:dyDescent="0.25"/>
  <cols>
    <col min="1" max="2" width="4" style="48" customWidth="1"/>
    <col min="3" max="3" width="12.109375" style="47" customWidth="1"/>
    <col min="4" max="7" width="12.109375" style="93" customWidth="1"/>
    <col min="8" max="9" width="12.109375" style="47" customWidth="1"/>
    <col min="10" max="15" width="12.109375" style="48" customWidth="1"/>
    <col min="16" max="16" width="5.44140625" style="48" customWidth="1"/>
    <col min="17" max="47" width="10.6640625" style="48" customWidth="1"/>
    <col min="48" max="16384" width="10.88671875" style="49"/>
  </cols>
  <sheetData>
    <row r="1" spans="1:47" s="48" customFormat="1" ht="20.100000000000001" customHeight="1" x14ac:dyDescent="0.25">
      <c r="A1" s="333" t="s">
        <v>69</v>
      </c>
      <c r="B1" s="334"/>
      <c r="C1" s="334"/>
      <c r="D1" s="334"/>
      <c r="E1" s="334"/>
      <c r="F1" s="334"/>
      <c r="G1" s="93"/>
      <c r="H1" s="47"/>
      <c r="I1" s="47"/>
      <c r="P1" s="94"/>
    </row>
    <row r="2" spans="1:47" s="48" customFormat="1" ht="20.100000000000001" customHeight="1" x14ac:dyDescent="0.25">
      <c r="A2" s="334"/>
      <c r="B2" s="334"/>
      <c r="C2" s="334"/>
      <c r="D2" s="334"/>
      <c r="E2" s="334"/>
      <c r="F2" s="334"/>
      <c r="G2" s="93"/>
      <c r="H2" s="47"/>
      <c r="P2" s="95"/>
    </row>
    <row r="3" spans="1:47" s="48" customFormat="1" ht="20.100000000000001" customHeight="1" x14ac:dyDescent="0.4">
      <c r="A3" s="96"/>
      <c r="B3" s="96"/>
      <c r="C3" s="96"/>
      <c r="D3" s="96"/>
      <c r="E3" s="96"/>
      <c r="F3" s="96"/>
      <c r="G3" s="93"/>
      <c r="H3" s="47"/>
      <c r="P3" s="95"/>
    </row>
    <row r="4" spans="1:47" s="48" customFormat="1" ht="20.100000000000001" customHeight="1" x14ac:dyDescent="0.25">
      <c r="B4" s="337" t="s">
        <v>155</v>
      </c>
      <c r="C4" s="337"/>
      <c r="D4" s="337"/>
      <c r="E4" s="97"/>
      <c r="F4" s="97"/>
      <c r="G4" s="97"/>
      <c r="H4" s="97"/>
      <c r="I4" s="338" t="s">
        <v>57</v>
      </c>
      <c r="J4" s="338"/>
      <c r="K4" s="98"/>
      <c r="L4" s="99"/>
      <c r="M4" s="99"/>
      <c r="P4" s="100"/>
    </row>
    <row r="5" spans="1:47" s="48" customFormat="1" ht="20.100000000000001" customHeight="1" x14ac:dyDescent="0.25">
      <c r="B5" s="337"/>
      <c r="C5" s="337"/>
      <c r="D5" s="337"/>
      <c r="E5" s="97"/>
      <c r="F5" s="97"/>
      <c r="G5" s="97"/>
      <c r="H5" s="97"/>
      <c r="I5" s="338"/>
      <c r="J5" s="338"/>
      <c r="K5" s="98"/>
      <c r="L5" s="101"/>
      <c r="M5" s="99"/>
      <c r="O5" s="102" t="s">
        <v>54</v>
      </c>
    </row>
    <row r="6" spans="1:47" ht="24" customHeight="1" x14ac:dyDescent="0.25">
      <c r="B6" s="103"/>
      <c r="C6" s="305" t="s">
        <v>29</v>
      </c>
      <c r="D6" s="305"/>
      <c r="E6" s="305"/>
      <c r="F6" s="305"/>
      <c r="G6" s="305"/>
      <c r="H6" s="306"/>
      <c r="I6" s="55"/>
      <c r="J6" s="335" t="s">
        <v>13</v>
      </c>
      <c r="K6" s="335" t="s">
        <v>35</v>
      </c>
      <c r="L6" s="335" t="s">
        <v>52</v>
      </c>
      <c r="M6" s="103"/>
      <c r="O6" s="104" t="s">
        <v>18</v>
      </c>
    </row>
    <row r="7" spans="1:47" ht="24" customHeight="1" x14ac:dyDescent="0.25">
      <c r="B7" s="103"/>
      <c r="C7" s="323" t="s">
        <v>13</v>
      </c>
      <c r="D7" s="324"/>
      <c r="E7" s="143" t="s">
        <v>156</v>
      </c>
      <c r="F7" s="318">
        <v>0</v>
      </c>
      <c r="G7" s="318"/>
      <c r="H7" s="142" t="s">
        <v>49</v>
      </c>
      <c r="I7" s="55"/>
      <c r="J7" s="336"/>
      <c r="K7" s="336"/>
      <c r="L7" s="336"/>
      <c r="M7" s="103"/>
      <c r="O7" s="105" t="s">
        <v>149</v>
      </c>
    </row>
    <row r="8" spans="1:47" ht="24" customHeight="1" x14ac:dyDescent="0.25">
      <c r="B8" s="103"/>
      <c r="C8" s="323"/>
      <c r="D8" s="324"/>
      <c r="E8" s="143" t="s">
        <v>48</v>
      </c>
      <c r="F8" s="318">
        <v>0</v>
      </c>
      <c r="G8" s="318"/>
      <c r="H8" s="142" t="s">
        <v>49</v>
      </c>
      <c r="I8" s="55"/>
      <c r="J8" s="141" t="s">
        <v>31</v>
      </c>
      <c r="K8" s="140">
        <v>48</v>
      </c>
      <c r="L8" s="140">
        <f>0.78/1000</f>
        <v>7.7999999999999999E-4</v>
      </c>
      <c r="M8" s="103"/>
      <c r="O8" s="105" t="s">
        <v>150</v>
      </c>
    </row>
    <row r="9" spans="1:47" ht="27.95" customHeight="1" x14ac:dyDescent="0.25">
      <c r="B9" s="103"/>
      <c r="C9" s="323" t="s">
        <v>26</v>
      </c>
      <c r="D9" s="324"/>
      <c r="E9" s="328" t="s">
        <v>104</v>
      </c>
      <c r="F9" s="329"/>
      <c r="G9" s="329"/>
      <c r="H9" s="330"/>
      <c r="I9" s="55"/>
      <c r="J9" s="141" t="s">
        <v>32</v>
      </c>
      <c r="K9" s="140">
        <v>47.3</v>
      </c>
      <c r="L9" s="140">
        <f>560/1000</f>
        <v>0.56000000000000005</v>
      </c>
      <c r="M9" s="103"/>
      <c r="O9" s="105" t="s">
        <v>20</v>
      </c>
    </row>
    <row r="10" spans="1:47" ht="20.100000000000001" customHeight="1" x14ac:dyDescent="0.25">
      <c r="B10" s="103"/>
      <c r="C10" s="62"/>
      <c r="D10" s="62"/>
      <c r="E10" s="62"/>
      <c r="F10" s="62"/>
      <c r="G10" s="62"/>
      <c r="H10" s="55"/>
      <c r="I10" s="55"/>
      <c r="J10" s="103"/>
      <c r="K10" s="103"/>
      <c r="L10" s="103"/>
      <c r="M10" s="103"/>
      <c r="N10" s="107"/>
      <c r="O10" s="95"/>
    </row>
    <row r="11" spans="1:47" s="74" customFormat="1" ht="20.100000000000001" customHeight="1" x14ac:dyDescent="0.25">
      <c r="N11" s="48"/>
      <c r="O11" s="48"/>
      <c r="P11" s="108"/>
    </row>
    <row r="12" spans="1:47" s="48" customFormat="1" ht="20.100000000000001" customHeight="1" x14ac:dyDescent="0.25">
      <c r="B12" s="321" t="s">
        <v>38</v>
      </c>
      <c r="C12" s="321"/>
      <c r="D12" s="109"/>
      <c r="E12" s="109"/>
      <c r="F12" s="322" t="s">
        <v>56</v>
      </c>
      <c r="G12" s="322"/>
      <c r="H12" s="110"/>
      <c r="I12" s="110"/>
      <c r="J12" s="110"/>
      <c r="K12" s="110"/>
      <c r="L12" s="110"/>
      <c r="M12" s="110"/>
      <c r="N12" s="110"/>
      <c r="O12" s="110"/>
    </row>
    <row r="13" spans="1:47" s="48" customFormat="1" ht="20.100000000000001" customHeight="1" x14ac:dyDescent="0.25">
      <c r="B13" s="321"/>
      <c r="C13" s="321"/>
      <c r="D13" s="111"/>
      <c r="E13" s="111"/>
      <c r="F13" s="322"/>
      <c r="G13" s="322"/>
      <c r="H13" s="112"/>
      <c r="I13" s="112"/>
      <c r="J13" s="112"/>
      <c r="K13" s="112"/>
      <c r="L13" s="112"/>
      <c r="M13" s="112"/>
      <c r="N13" s="112"/>
      <c r="O13" s="112"/>
    </row>
    <row r="14" spans="1:47" s="282" customFormat="1" ht="20.100000000000001" customHeight="1" x14ac:dyDescent="0.25">
      <c r="A14" s="280"/>
      <c r="B14" s="280"/>
      <c r="C14" s="326" t="s">
        <v>24</v>
      </c>
      <c r="D14" s="331" t="s">
        <v>36</v>
      </c>
      <c r="E14" s="332"/>
      <c r="F14" s="281"/>
      <c r="G14" s="319" t="s">
        <v>24</v>
      </c>
      <c r="H14" s="319" t="s">
        <v>159</v>
      </c>
      <c r="I14" s="319" t="s">
        <v>61</v>
      </c>
      <c r="J14" s="319" t="s">
        <v>157</v>
      </c>
      <c r="K14" s="319" t="s">
        <v>28</v>
      </c>
      <c r="L14" s="319" t="s">
        <v>158</v>
      </c>
      <c r="M14" s="319" t="s">
        <v>61</v>
      </c>
      <c r="N14" s="319" t="s">
        <v>160</v>
      </c>
      <c r="O14" s="319" t="s">
        <v>28</v>
      </c>
      <c r="P14" s="280"/>
      <c r="Q14" s="280"/>
      <c r="R14" s="280"/>
      <c r="S14" s="280"/>
      <c r="T14" s="280"/>
      <c r="U14" s="280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0"/>
      <c r="AL14" s="280"/>
      <c r="AM14" s="280"/>
      <c r="AN14" s="280"/>
      <c r="AO14" s="280"/>
      <c r="AP14" s="280"/>
      <c r="AQ14" s="280"/>
      <c r="AR14" s="280"/>
      <c r="AS14" s="280"/>
      <c r="AT14" s="280"/>
      <c r="AU14" s="280"/>
    </row>
    <row r="15" spans="1:47" s="282" customFormat="1" ht="20.100000000000001" customHeight="1" x14ac:dyDescent="0.25">
      <c r="A15" s="280"/>
      <c r="B15" s="280"/>
      <c r="C15" s="327"/>
      <c r="D15" s="278" t="s">
        <v>156</v>
      </c>
      <c r="E15" s="278" t="s">
        <v>48</v>
      </c>
      <c r="F15" s="281"/>
      <c r="G15" s="325"/>
      <c r="H15" s="325"/>
      <c r="I15" s="325"/>
      <c r="J15" s="320"/>
      <c r="K15" s="320"/>
      <c r="L15" s="325"/>
      <c r="M15" s="325"/>
      <c r="N15" s="320"/>
      <c r="O15" s="320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280"/>
      <c r="AG15" s="280"/>
      <c r="AH15" s="280"/>
      <c r="AI15" s="280"/>
      <c r="AJ15" s="280"/>
      <c r="AK15" s="280"/>
      <c r="AL15" s="280"/>
      <c r="AM15" s="280"/>
      <c r="AN15" s="280"/>
      <c r="AO15" s="280"/>
      <c r="AP15" s="280"/>
      <c r="AQ15" s="280"/>
      <c r="AR15" s="280"/>
      <c r="AS15" s="280"/>
      <c r="AT15" s="280"/>
      <c r="AU15" s="280"/>
    </row>
    <row r="16" spans="1:47" ht="20.100000000000001" customHeight="1" x14ac:dyDescent="0.25">
      <c r="C16" s="75" t="s">
        <v>21</v>
      </c>
      <c r="D16" s="217">
        <f>+J16/1000000</f>
        <v>0</v>
      </c>
      <c r="E16" s="217">
        <f>+N16/1000</f>
        <v>0</v>
      </c>
      <c r="G16" s="114" t="s">
        <v>21</v>
      </c>
      <c r="H16" s="118">
        <v>0.89</v>
      </c>
      <c r="I16" s="119" t="s">
        <v>58</v>
      </c>
      <c r="J16" s="120">
        <f>+$F$7*$L$8*$K$8*H16</f>
        <v>0</v>
      </c>
      <c r="K16" s="121" t="s">
        <v>88</v>
      </c>
      <c r="L16" s="122">
        <v>8.7999999999999995E-2</v>
      </c>
      <c r="M16" s="119" t="s">
        <v>93</v>
      </c>
      <c r="N16" s="123">
        <f>+$F$8*L16</f>
        <v>0</v>
      </c>
      <c r="O16" s="124" t="s">
        <v>98</v>
      </c>
    </row>
    <row r="17" spans="3:15" ht="20.100000000000001" customHeight="1" x14ac:dyDescent="0.25">
      <c r="C17" s="73" t="s">
        <v>42</v>
      </c>
      <c r="D17" s="217">
        <f t="shared" ref="D17:D20" si="0">+J17/1000000</f>
        <v>0</v>
      </c>
      <c r="E17" s="217">
        <f t="shared" ref="E17:E35" si="1">+N17/1000</f>
        <v>0</v>
      </c>
      <c r="G17" s="115" t="s">
        <v>74</v>
      </c>
      <c r="H17" s="118">
        <v>0.89</v>
      </c>
      <c r="I17" s="119" t="s">
        <v>58</v>
      </c>
      <c r="J17" s="120">
        <f>+$F$7*$L$8*$K$8*H17</f>
        <v>0</v>
      </c>
      <c r="K17" s="121" t="s">
        <v>88</v>
      </c>
      <c r="L17" s="122">
        <v>8.7999999999999995E-2</v>
      </c>
      <c r="M17" s="119" t="s">
        <v>93</v>
      </c>
      <c r="N17" s="123">
        <f t="shared" ref="N17:N21" si="2">+$F$8*L17</f>
        <v>0</v>
      </c>
      <c r="O17" s="124" t="s">
        <v>98</v>
      </c>
    </row>
    <row r="18" spans="3:15" ht="20.100000000000001" customHeight="1" x14ac:dyDescent="0.25">
      <c r="C18" s="73" t="s">
        <v>43</v>
      </c>
      <c r="D18" s="217">
        <f t="shared" si="0"/>
        <v>0</v>
      </c>
      <c r="E18" s="217">
        <f t="shared" si="1"/>
        <v>0</v>
      </c>
      <c r="G18" s="115" t="s">
        <v>75</v>
      </c>
      <c r="H18" s="118">
        <v>0.89</v>
      </c>
      <c r="I18" s="119" t="s">
        <v>58</v>
      </c>
      <c r="J18" s="120">
        <f>+$F$7*$L$8*$K$8*H18</f>
        <v>0</v>
      </c>
      <c r="K18" s="121" t="s">
        <v>88</v>
      </c>
      <c r="L18" s="122">
        <v>8.7999999999999995E-2</v>
      </c>
      <c r="M18" s="119" t="s">
        <v>93</v>
      </c>
      <c r="N18" s="123">
        <f t="shared" si="2"/>
        <v>0</v>
      </c>
      <c r="O18" s="124" t="s">
        <v>98</v>
      </c>
    </row>
    <row r="19" spans="3:15" ht="20.100000000000001" customHeight="1" x14ac:dyDescent="0.25">
      <c r="C19" s="75" t="s">
        <v>22</v>
      </c>
      <c r="D19" s="217">
        <f>+J19/1000</f>
        <v>0</v>
      </c>
      <c r="E19" s="217">
        <f t="shared" si="1"/>
        <v>0</v>
      </c>
      <c r="G19" s="114" t="s">
        <v>22</v>
      </c>
      <c r="H19" s="118">
        <v>3.3264858192103702E-2</v>
      </c>
      <c r="I19" s="119" t="s">
        <v>92</v>
      </c>
      <c r="J19" s="120">
        <f>+$F$7*H19</f>
        <v>0</v>
      </c>
      <c r="K19" s="121" t="s">
        <v>98</v>
      </c>
      <c r="L19" s="122">
        <v>3.3264858192103695E-2</v>
      </c>
      <c r="M19" s="119" t="s">
        <v>94</v>
      </c>
      <c r="N19" s="123">
        <f t="shared" si="2"/>
        <v>0</v>
      </c>
      <c r="O19" s="125" t="s">
        <v>98</v>
      </c>
    </row>
    <row r="20" spans="3:15" ht="20.100000000000001" customHeight="1" x14ac:dyDescent="0.25">
      <c r="C20" s="73" t="s">
        <v>1</v>
      </c>
      <c r="D20" s="217">
        <f t="shared" si="0"/>
        <v>0</v>
      </c>
      <c r="E20" s="217">
        <f t="shared" si="1"/>
        <v>0</v>
      </c>
      <c r="G20" s="115" t="s">
        <v>1</v>
      </c>
      <c r="H20" s="118">
        <v>39</v>
      </c>
      <c r="I20" s="119" t="s">
        <v>58</v>
      </c>
      <c r="J20" s="120">
        <f>+$F$7*$L$8*$K$8*H20</f>
        <v>0</v>
      </c>
      <c r="K20" s="121" t="s">
        <v>88</v>
      </c>
      <c r="L20" s="122">
        <v>0.38344456741406924</v>
      </c>
      <c r="M20" s="119" t="s">
        <v>94</v>
      </c>
      <c r="N20" s="123">
        <f t="shared" si="2"/>
        <v>0</v>
      </c>
      <c r="O20" s="124" t="s">
        <v>98</v>
      </c>
    </row>
    <row r="21" spans="3:15" ht="20.100000000000001" customHeight="1" x14ac:dyDescent="0.25">
      <c r="C21" s="75" t="s">
        <v>44</v>
      </c>
      <c r="D21" s="262" t="s">
        <v>85</v>
      </c>
      <c r="E21" s="217">
        <f>+N21/1000</f>
        <v>0</v>
      </c>
      <c r="G21" s="114" t="s">
        <v>76</v>
      </c>
      <c r="H21" s="126" t="s">
        <v>85</v>
      </c>
      <c r="I21" s="127" t="s">
        <v>85</v>
      </c>
      <c r="J21" s="128" t="s">
        <v>85</v>
      </c>
      <c r="K21" s="129" t="s">
        <v>85</v>
      </c>
      <c r="L21" s="122">
        <v>4.1300000000000003E-2</v>
      </c>
      <c r="M21" s="119" t="s">
        <v>94</v>
      </c>
      <c r="N21" s="123">
        <f t="shared" si="2"/>
        <v>0</v>
      </c>
      <c r="O21" s="125" t="s">
        <v>98</v>
      </c>
    </row>
    <row r="22" spans="3:15" ht="20.100000000000001" customHeight="1" x14ac:dyDescent="0.25">
      <c r="C22" s="73" t="s">
        <v>3</v>
      </c>
      <c r="D22" s="217">
        <f>+J22/1000000000</f>
        <v>0</v>
      </c>
      <c r="E22" s="217">
        <f>+N22/1000000</f>
        <v>0</v>
      </c>
      <c r="G22" s="115" t="s">
        <v>3</v>
      </c>
      <c r="H22" s="122">
        <v>1.5E-3</v>
      </c>
      <c r="I22" s="119" t="s">
        <v>59</v>
      </c>
      <c r="J22" s="120">
        <f>+$F$7*$L$8*$K$8*H22</f>
        <v>0</v>
      </c>
      <c r="K22" s="121" t="s">
        <v>89</v>
      </c>
      <c r="L22" s="122">
        <v>0</v>
      </c>
      <c r="M22" s="119" t="s">
        <v>95</v>
      </c>
      <c r="N22" s="123">
        <f>+$F$8*$L$9*L22</f>
        <v>0</v>
      </c>
      <c r="O22" s="124" t="s">
        <v>88</v>
      </c>
    </row>
    <row r="23" spans="3:15" ht="20.100000000000001" customHeight="1" x14ac:dyDescent="0.25">
      <c r="C23" s="73" t="s">
        <v>6</v>
      </c>
      <c r="D23" s="217">
        <f>+J23/1000000000</f>
        <v>0</v>
      </c>
      <c r="E23" s="217">
        <f>+N23/1000000</f>
        <v>0</v>
      </c>
      <c r="G23" s="115" t="s">
        <v>6</v>
      </c>
      <c r="H23" s="118">
        <v>0.12</v>
      </c>
      <c r="I23" s="119" t="s">
        <v>59</v>
      </c>
      <c r="J23" s="123">
        <f>+$F$7*$L$8*$K$8*H23</f>
        <v>0</v>
      </c>
      <c r="K23" s="130" t="s">
        <v>89</v>
      </c>
      <c r="L23" s="122">
        <v>4.0000000000000001E-3</v>
      </c>
      <c r="M23" s="119" t="s">
        <v>95</v>
      </c>
      <c r="N23" s="123">
        <f>+$F$8*$L$9*L23</f>
        <v>0</v>
      </c>
      <c r="O23" s="124" t="s">
        <v>88</v>
      </c>
    </row>
    <row r="24" spans="3:15" ht="20.100000000000001" customHeight="1" x14ac:dyDescent="0.25">
      <c r="C24" s="75" t="s">
        <v>45</v>
      </c>
      <c r="D24" s="263" t="s">
        <v>25</v>
      </c>
      <c r="E24" s="263" t="s">
        <v>25</v>
      </c>
      <c r="G24" s="114" t="s">
        <v>77</v>
      </c>
      <c r="H24" s="131" t="s">
        <v>25</v>
      </c>
      <c r="I24" s="132" t="s">
        <v>25</v>
      </c>
      <c r="J24" s="133" t="s">
        <v>25</v>
      </c>
      <c r="K24" s="132" t="s">
        <v>25</v>
      </c>
      <c r="L24" s="134" t="s">
        <v>25</v>
      </c>
      <c r="M24" s="135" t="s">
        <v>25</v>
      </c>
      <c r="N24" s="133" t="s">
        <v>25</v>
      </c>
      <c r="O24" s="135" t="s">
        <v>25</v>
      </c>
    </row>
    <row r="25" spans="3:15" ht="20.100000000000001" customHeight="1" x14ac:dyDescent="0.25">
      <c r="C25" s="75" t="s">
        <v>46</v>
      </c>
      <c r="D25" s="263" t="s">
        <v>25</v>
      </c>
      <c r="E25" s="263" t="s">
        <v>25</v>
      </c>
      <c r="G25" s="114" t="s">
        <v>78</v>
      </c>
      <c r="H25" s="131" t="s">
        <v>25</v>
      </c>
      <c r="I25" s="132" t="s">
        <v>25</v>
      </c>
      <c r="J25" s="133" t="s">
        <v>25</v>
      </c>
      <c r="K25" s="132" t="s">
        <v>25</v>
      </c>
      <c r="L25" s="134" t="s">
        <v>25</v>
      </c>
      <c r="M25" s="135" t="s">
        <v>25</v>
      </c>
      <c r="N25" s="133" t="s">
        <v>25</v>
      </c>
      <c r="O25" s="135" t="s">
        <v>25</v>
      </c>
    </row>
    <row r="26" spans="3:15" ht="20.100000000000001" customHeight="1" x14ac:dyDescent="0.25">
      <c r="C26" s="75" t="s">
        <v>47</v>
      </c>
      <c r="D26" s="263" t="s">
        <v>25</v>
      </c>
      <c r="E26" s="263" t="s">
        <v>25</v>
      </c>
      <c r="G26" s="114" t="s">
        <v>79</v>
      </c>
      <c r="H26" s="131" t="s">
        <v>25</v>
      </c>
      <c r="I26" s="132" t="s">
        <v>25</v>
      </c>
      <c r="J26" s="133" t="s">
        <v>25</v>
      </c>
      <c r="K26" s="132" t="s">
        <v>25</v>
      </c>
      <c r="L26" s="134" t="s">
        <v>25</v>
      </c>
      <c r="M26" s="135" t="s">
        <v>25</v>
      </c>
      <c r="N26" s="133" t="s">
        <v>25</v>
      </c>
      <c r="O26" s="135" t="s">
        <v>25</v>
      </c>
    </row>
    <row r="27" spans="3:15" ht="20.100000000000001" customHeight="1" x14ac:dyDescent="0.25">
      <c r="C27" s="73" t="s">
        <v>4</v>
      </c>
      <c r="D27" s="217">
        <f>+J27/1000000000</f>
        <v>0</v>
      </c>
      <c r="E27" s="217">
        <f>+N27/1000000</f>
        <v>0</v>
      </c>
      <c r="G27" s="115" t="s">
        <v>4</v>
      </c>
      <c r="H27" s="122">
        <v>2.5000000000000001E-4</v>
      </c>
      <c r="I27" s="119" t="s">
        <v>59</v>
      </c>
      <c r="J27" s="120">
        <f t="shared" ref="J27:J36" si="3">+$F$7*$L$8*$K$8*H27</f>
        <v>0</v>
      </c>
      <c r="K27" s="121" t="s">
        <v>89</v>
      </c>
      <c r="L27" s="122">
        <v>0</v>
      </c>
      <c r="M27" s="119" t="s">
        <v>95</v>
      </c>
      <c r="N27" s="123">
        <f>+$F$8*$L$9*L27</f>
        <v>0</v>
      </c>
      <c r="O27" s="124" t="s">
        <v>88</v>
      </c>
    </row>
    <row r="28" spans="3:15" ht="20.100000000000001" customHeight="1" x14ac:dyDescent="0.25">
      <c r="C28" s="73" t="s">
        <v>7</v>
      </c>
      <c r="D28" s="217">
        <f t="shared" ref="D28:D29" si="4">+J28/1000000000</f>
        <v>0</v>
      </c>
      <c r="E28" s="217">
        <f>+N28/1000000</f>
        <v>0</v>
      </c>
      <c r="G28" s="115" t="s">
        <v>7</v>
      </c>
      <c r="H28" s="122">
        <v>7.6000000000000004E-4</v>
      </c>
      <c r="I28" s="119" t="s">
        <v>59</v>
      </c>
      <c r="J28" s="120">
        <f t="shared" si="3"/>
        <v>0</v>
      </c>
      <c r="K28" s="121" t="s">
        <v>89</v>
      </c>
      <c r="L28" s="122">
        <v>6.5000000000000002E-2</v>
      </c>
      <c r="M28" s="119" t="s">
        <v>95</v>
      </c>
      <c r="N28" s="123">
        <f>+$F$8*$L$9*L28</f>
        <v>0</v>
      </c>
      <c r="O28" s="124" t="s">
        <v>88</v>
      </c>
    </row>
    <row r="29" spans="3:15" ht="20.100000000000001" customHeight="1" x14ac:dyDescent="0.25">
      <c r="C29" s="73" t="s">
        <v>8</v>
      </c>
      <c r="D29" s="173">
        <f t="shared" si="4"/>
        <v>0</v>
      </c>
      <c r="E29" s="263" t="s">
        <v>25</v>
      </c>
      <c r="G29" s="115" t="s">
        <v>8</v>
      </c>
      <c r="H29" s="122">
        <v>1.5E-3</v>
      </c>
      <c r="I29" s="119" t="s">
        <v>59</v>
      </c>
      <c r="J29" s="120">
        <f t="shared" si="3"/>
        <v>0</v>
      </c>
      <c r="K29" s="121" t="s">
        <v>89</v>
      </c>
      <c r="L29" s="134" t="s">
        <v>25</v>
      </c>
      <c r="M29" s="135" t="s">
        <v>25</v>
      </c>
      <c r="N29" s="133" t="s">
        <v>25</v>
      </c>
      <c r="O29" s="135" t="s">
        <v>25</v>
      </c>
    </row>
    <row r="30" spans="3:15" ht="20.100000000000001" customHeight="1" x14ac:dyDescent="0.25">
      <c r="C30" s="73" t="s">
        <v>2</v>
      </c>
      <c r="D30" s="173">
        <f>+J30/1000000</f>
        <v>0</v>
      </c>
      <c r="E30" s="173">
        <f t="shared" si="1"/>
        <v>0</v>
      </c>
      <c r="G30" s="115" t="s">
        <v>2</v>
      </c>
      <c r="H30" s="118">
        <v>0.28100000000000003</v>
      </c>
      <c r="I30" s="119" t="s">
        <v>58</v>
      </c>
      <c r="J30" s="120">
        <f t="shared" si="3"/>
        <v>0</v>
      </c>
      <c r="K30" s="121" t="s">
        <v>88</v>
      </c>
      <c r="L30" s="122">
        <v>4.64E-3</v>
      </c>
      <c r="M30" s="119" t="s">
        <v>93</v>
      </c>
      <c r="N30" s="123">
        <f>+$F$8*L30</f>
        <v>0</v>
      </c>
      <c r="O30" s="124" t="s">
        <v>98</v>
      </c>
    </row>
    <row r="31" spans="3:15" ht="20.100000000000001" customHeight="1" x14ac:dyDescent="0.25">
      <c r="C31" s="76" t="s">
        <v>39</v>
      </c>
      <c r="D31" s="173">
        <f t="shared" ref="D31:D35" si="5">+J31/1000000</f>
        <v>0</v>
      </c>
      <c r="E31" s="173">
        <f t="shared" si="1"/>
        <v>0</v>
      </c>
      <c r="G31" s="116" t="s">
        <v>80</v>
      </c>
      <c r="H31" s="118">
        <v>0.1</v>
      </c>
      <c r="I31" s="119" t="s">
        <v>58</v>
      </c>
      <c r="J31" s="120">
        <f t="shared" si="3"/>
        <v>0</v>
      </c>
      <c r="K31" s="121" t="s">
        <v>88</v>
      </c>
      <c r="L31" s="122">
        <v>2.6257861635220125E-3</v>
      </c>
      <c r="M31" s="119" t="s">
        <v>93</v>
      </c>
      <c r="N31" s="123">
        <f t="shared" ref="N31:N34" si="6">+$F$8*L31</f>
        <v>0</v>
      </c>
      <c r="O31" s="124" t="s">
        <v>98</v>
      </c>
    </row>
    <row r="32" spans="3:15" ht="20.100000000000001" customHeight="1" x14ac:dyDescent="0.25">
      <c r="C32" s="73" t="s">
        <v>0</v>
      </c>
      <c r="D32" s="173">
        <f t="shared" si="5"/>
        <v>0</v>
      </c>
      <c r="E32" s="173">
        <f t="shared" si="1"/>
        <v>0</v>
      </c>
      <c r="G32" s="115" t="s">
        <v>0</v>
      </c>
      <c r="H32" s="118">
        <v>89</v>
      </c>
      <c r="I32" s="119" t="s">
        <v>58</v>
      </c>
      <c r="J32" s="120">
        <f t="shared" si="3"/>
        <v>0</v>
      </c>
      <c r="K32" s="121" t="s">
        <v>88</v>
      </c>
      <c r="L32" s="122">
        <v>2.2767021190210359</v>
      </c>
      <c r="M32" s="119" t="s">
        <v>93</v>
      </c>
      <c r="N32" s="123">
        <f t="shared" si="6"/>
        <v>0</v>
      </c>
      <c r="O32" s="124" t="s">
        <v>98</v>
      </c>
    </row>
    <row r="33" spans="3:16" ht="20.100000000000001" customHeight="1" x14ac:dyDescent="0.25">
      <c r="C33" s="76" t="s">
        <v>40</v>
      </c>
      <c r="D33" s="173">
        <f t="shared" si="5"/>
        <v>0</v>
      </c>
      <c r="E33" s="173">
        <f t="shared" si="1"/>
        <v>0</v>
      </c>
      <c r="G33" s="116" t="s">
        <v>81</v>
      </c>
      <c r="H33" s="136">
        <v>56100</v>
      </c>
      <c r="I33" s="119" t="s">
        <v>58</v>
      </c>
      <c r="J33" s="120">
        <f t="shared" si="3"/>
        <v>0</v>
      </c>
      <c r="K33" s="121" t="s">
        <v>88</v>
      </c>
      <c r="L33" s="122">
        <v>1690</v>
      </c>
      <c r="M33" s="119" t="s">
        <v>94</v>
      </c>
      <c r="N33" s="123">
        <f t="shared" si="6"/>
        <v>0</v>
      </c>
      <c r="O33" s="124" t="s">
        <v>98</v>
      </c>
    </row>
    <row r="34" spans="3:16" ht="20.100000000000001" customHeight="1" x14ac:dyDescent="0.25">
      <c r="C34" s="76" t="s">
        <v>41</v>
      </c>
      <c r="D34" s="173">
        <f t="shared" si="5"/>
        <v>0</v>
      </c>
      <c r="E34" s="173">
        <f t="shared" si="1"/>
        <v>0</v>
      </c>
      <c r="G34" s="116" t="s">
        <v>82</v>
      </c>
      <c r="H34" s="118">
        <v>1</v>
      </c>
      <c r="I34" s="119" t="s">
        <v>58</v>
      </c>
      <c r="J34" s="120">
        <f t="shared" si="3"/>
        <v>0</v>
      </c>
      <c r="K34" s="121" t="s">
        <v>88</v>
      </c>
      <c r="L34" s="122">
        <v>2.6257861635220127E-2</v>
      </c>
      <c r="M34" s="119" t="s">
        <v>94</v>
      </c>
      <c r="N34" s="123">
        <f t="shared" si="6"/>
        <v>0</v>
      </c>
      <c r="O34" s="124" t="s">
        <v>98</v>
      </c>
    </row>
    <row r="35" spans="3:16" ht="20.100000000000001" customHeight="1" x14ac:dyDescent="0.25">
      <c r="C35" s="73" t="s">
        <v>23</v>
      </c>
      <c r="D35" s="173">
        <f t="shared" si="5"/>
        <v>0</v>
      </c>
      <c r="E35" s="173">
        <f t="shared" si="1"/>
        <v>0</v>
      </c>
      <c r="G35" s="115" t="s">
        <v>23</v>
      </c>
      <c r="H35" s="118">
        <v>2.6</v>
      </c>
      <c r="I35" s="119" t="s">
        <v>58</v>
      </c>
      <c r="J35" s="120">
        <f t="shared" si="3"/>
        <v>0</v>
      </c>
      <c r="K35" s="121" t="s">
        <v>88</v>
      </c>
      <c r="L35" s="122">
        <v>0.1</v>
      </c>
      <c r="M35" s="119" t="s">
        <v>96</v>
      </c>
      <c r="N35" s="123">
        <f>+$F$8*L35*$L$9</f>
        <v>0</v>
      </c>
      <c r="O35" s="124" t="s">
        <v>98</v>
      </c>
    </row>
    <row r="36" spans="3:16" ht="20.100000000000001" customHeight="1" x14ac:dyDescent="0.25">
      <c r="C36" s="73" t="s">
        <v>5</v>
      </c>
      <c r="D36" s="173">
        <f>+J36/1000000000</f>
        <v>0</v>
      </c>
      <c r="E36" s="173">
        <f>+N36/1000000</f>
        <v>0</v>
      </c>
      <c r="G36" s="115" t="s">
        <v>5</v>
      </c>
      <c r="H36" s="118">
        <v>0.1</v>
      </c>
      <c r="I36" s="119" t="s">
        <v>59</v>
      </c>
      <c r="J36" s="120">
        <f t="shared" si="3"/>
        <v>0</v>
      </c>
      <c r="K36" s="121" t="s">
        <v>89</v>
      </c>
      <c r="L36" s="122">
        <v>0</v>
      </c>
      <c r="M36" s="119" t="s">
        <v>95</v>
      </c>
      <c r="N36" s="123">
        <f>+$F$8*L36*$L$9</f>
        <v>0</v>
      </c>
      <c r="O36" s="124" t="s">
        <v>88</v>
      </c>
    </row>
    <row r="37" spans="3:16" s="48" customFormat="1" ht="20.100000000000001" customHeight="1" x14ac:dyDescent="0.25">
      <c r="C37" s="73" t="s">
        <v>11</v>
      </c>
      <c r="D37" s="263" t="s">
        <v>25</v>
      </c>
      <c r="E37" s="263" t="s">
        <v>25</v>
      </c>
      <c r="G37" s="115" t="s">
        <v>11</v>
      </c>
      <c r="H37" s="137" t="s">
        <v>25</v>
      </c>
      <c r="I37" s="135" t="s">
        <v>25</v>
      </c>
      <c r="J37" s="138" t="s">
        <v>25</v>
      </c>
      <c r="K37" s="139" t="s">
        <v>25</v>
      </c>
      <c r="L37" s="134" t="s">
        <v>25</v>
      </c>
      <c r="M37" s="135" t="s">
        <v>25</v>
      </c>
      <c r="N37" s="133" t="s">
        <v>25</v>
      </c>
      <c r="O37" s="135" t="s">
        <v>25</v>
      </c>
    </row>
    <row r="38" spans="3:16" s="48" customFormat="1" ht="20.100000000000001" customHeight="1" x14ac:dyDescent="0.25">
      <c r="C38" s="73" t="s">
        <v>10</v>
      </c>
      <c r="D38" s="173">
        <f>+J38/1000000000000</f>
        <v>0</v>
      </c>
      <c r="E38" s="173">
        <f>+N38/1000000000000</f>
        <v>0</v>
      </c>
      <c r="G38" s="115" t="s">
        <v>10</v>
      </c>
      <c r="H38" s="118">
        <v>0.5</v>
      </c>
      <c r="I38" s="119" t="s">
        <v>12</v>
      </c>
      <c r="J38" s="120">
        <f>+$F$7*$L$8*$K$8*H38</f>
        <v>0</v>
      </c>
      <c r="K38" s="121" t="s">
        <v>106</v>
      </c>
      <c r="L38" s="122">
        <v>0.06</v>
      </c>
      <c r="M38" s="119" t="s">
        <v>97</v>
      </c>
      <c r="N38" s="123">
        <f>+$F$8*L38*L9</f>
        <v>0</v>
      </c>
      <c r="O38" s="124" t="s">
        <v>105</v>
      </c>
    </row>
    <row r="39" spans="3:16" s="48" customFormat="1" ht="20.100000000000001" customHeight="1" x14ac:dyDescent="0.25">
      <c r="C39" s="73" t="s">
        <v>9</v>
      </c>
      <c r="D39" s="263" t="s">
        <v>25</v>
      </c>
      <c r="E39" s="263" t="s">
        <v>25</v>
      </c>
      <c r="G39" s="115" t="s">
        <v>9</v>
      </c>
      <c r="H39" s="137" t="s">
        <v>25</v>
      </c>
      <c r="I39" s="135" t="s">
        <v>25</v>
      </c>
      <c r="J39" s="138" t="s">
        <v>25</v>
      </c>
      <c r="K39" s="139" t="s">
        <v>25</v>
      </c>
      <c r="L39" s="134" t="s">
        <v>25</v>
      </c>
      <c r="M39" s="135" t="s">
        <v>25</v>
      </c>
      <c r="N39" s="133" t="s">
        <v>25</v>
      </c>
      <c r="O39" s="135" t="s">
        <v>25</v>
      </c>
    </row>
    <row r="40" spans="3:16" s="48" customFormat="1" ht="20.100000000000001" customHeight="1" x14ac:dyDescent="0.25">
      <c r="G40" s="117"/>
      <c r="N40" s="93"/>
      <c r="O40" s="93"/>
      <c r="P40" s="93"/>
    </row>
    <row r="41" spans="3:16" s="48" customFormat="1" ht="20.100000000000001" customHeight="1" x14ac:dyDescent="0.25">
      <c r="F41" s="93"/>
      <c r="G41" s="93"/>
      <c r="H41" s="47"/>
      <c r="I41" s="47"/>
    </row>
    <row r="42" spans="3:16" s="48" customFormat="1" ht="20.100000000000001" customHeight="1" x14ac:dyDescent="0.25">
      <c r="F42" s="93"/>
      <c r="G42" s="93"/>
      <c r="H42" s="47"/>
      <c r="I42" s="47"/>
    </row>
    <row r="43" spans="3:16" s="48" customFormat="1" ht="27.95" customHeight="1" x14ac:dyDescent="0.25">
      <c r="C43" s="113"/>
      <c r="D43" s="93"/>
      <c r="E43" s="93"/>
      <c r="F43" s="93"/>
      <c r="G43" s="93"/>
      <c r="H43" s="47"/>
      <c r="I43" s="47"/>
    </row>
    <row r="44" spans="3:16" s="48" customFormat="1" ht="27.95" customHeight="1" x14ac:dyDescent="0.25">
      <c r="C44" s="47"/>
      <c r="D44" s="93"/>
      <c r="E44" s="93"/>
      <c r="F44" s="93"/>
      <c r="G44" s="93"/>
      <c r="H44" s="47"/>
      <c r="I44" s="47"/>
    </row>
    <row r="45" spans="3:16" s="48" customFormat="1" ht="27.95" customHeight="1" x14ac:dyDescent="0.25">
      <c r="C45" s="47"/>
      <c r="D45" s="93"/>
      <c r="E45" s="93"/>
      <c r="F45" s="93"/>
      <c r="G45" s="93"/>
      <c r="H45" s="47"/>
      <c r="I45" s="47"/>
    </row>
    <row r="46" spans="3:16" s="48" customFormat="1" ht="27.95" customHeight="1" x14ac:dyDescent="0.25">
      <c r="C46" s="47"/>
      <c r="D46" s="93"/>
      <c r="E46" s="93"/>
      <c r="F46" s="93"/>
      <c r="G46" s="93"/>
      <c r="H46" s="47"/>
      <c r="I46" s="47"/>
    </row>
    <row r="47" spans="3:16" s="48" customFormat="1" ht="27.95" customHeight="1" x14ac:dyDescent="0.25">
      <c r="C47" s="47"/>
      <c r="D47" s="93"/>
      <c r="E47" s="93"/>
      <c r="F47" s="93"/>
      <c r="G47" s="93"/>
      <c r="H47" s="47"/>
      <c r="I47" s="47"/>
    </row>
    <row r="48" spans="3:16" s="48" customFormat="1" ht="27.95" customHeight="1" x14ac:dyDescent="0.25">
      <c r="C48" s="47"/>
      <c r="D48" s="93"/>
      <c r="E48" s="93"/>
      <c r="F48" s="93"/>
      <c r="G48" s="93"/>
      <c r="H48" s="47"/>
      <c r="I48" s="47"/>
    </row>
    <row r="49" spans="3:9" s="48" customFormat="1" ht="27.95" customHeight="1" x14ac:dyDescent="0.25">
      <c r="C49" s="47"/>
      <c r="D49" s="93"/>
      <c r="E49" s="93"/>
      <c r="F49" s="93"/>
      <c r="G49" s="93"/>
      <c r="H49" s="47"/>
      <c r="I49" s="47"/>
    </row>
    <row r="50" spans="3:9" s="48" customFormat="1" ht="27.95" customHeight="1" x14ac:dyDescent="0.25">
      <c r="C50" s="47"/>
      <c r="D50" s="93"/>
      <c r="E50" s="93"/>
      <c r="F50" s="93"/>
      <c r="G50" s="93"/>
      <c r="H50" s="47"/>
      <c r="I50" s="47"/>
    </row>
    <row r="51" spans="3:9" s="48" customFormat="1" ht="27.95" customHeight="1" x14ac:dyDescent="0.25">
      <c r="C51" s="47"/>
      <c r="D51" s="93"/>
      <c r="E51" s="93"/>
      <c r="F51" s="93"/>
      <c r="G51" s="93"/>
      <c r="H51" s="47"/>
      <c r="I51" s="47"/>
    </row>
    <row r="52" spans="3:9" s="48" customFormat="1" ht="27.95" customHeight="1" x14ac:dyDescent="0.25">
      <c r="C52" s="47"/>
      <c r="D52" s="93"/>
      <c r="E52" s="93"/>
      <c r="F52" s="93"/>
      <c r="G52" s="93"/>
      <c r="H52" s="47"/>
      <c r="I52" s="47"/>
    </row>
    <row r="53" spans="3:9" s="48" customFormat="1" ht="27.95" customHeight="1" x14ac:dyDescent="0.25">
      <c r="C53" s="47"/>
      <c r="D53" s="93"/>
      <c r="E53" s="93"/>
      <c r="F53" s="93"/>
      <c r="G53" s="93"/>
      <c r="H53" s="47"/>
      <c r="I53" s="47"/>
    </row>
    <row r="54" spans="3:9" s="48" customFormat="1" ht="27.95" customHeight="1" x14ac:dyDescent="0.25">
      <c r="C54" s="47"/>
      <c r="D54" s="93"/>
      <c r="E54" s="93"/>
      <c r="F54" s="93"/>
      <c r="G54" s="93"/>
      <c r="H54" s="47"/>
      <c r="I54" s="47"/>
    </row>
    <row r="55" spans="3:9" s="48" customFormat="1" ht="27.95" customHeight="1" x14ac:dyDescent="0.25">
      <c r="C55" s="47"/>
      <c r="D55" s="93"/>
      <c r="E55" s="93"/>
      <c r="F55" s="93"/>
      <c r="G55" s="93"/>
      <c r="H55" s="47"/>
      <c r="I55" s="47"/>
    </row>
    <row r="56" spans="3:9" s="48" customFormat="1" ht="27.95" customHeight="1" x14ac:dyDescent="0.25">
      <c r="C56" s="47"/>
      <c r="D56" s="93"/>
      <c r="E56" s="93"/>
      <c r="F56" s="93"/>
      <c r="G56" s="93"/>
      <c r="H56" s="47"/>
      <c r="I56" s="47"/>
    </row>
    <row r="57" spans="3:9" s="48" customFormat="1" ht="27.95" customHeight="1" x14ac:dyDescent="0.25">
      <c r="C57" s="47"/>
      <c r="D57" s="93"/>
      <c r="E57" s="93"/>
      <c r="F57" s="93"/>
      <c r="G57" s="93"/>
      <c r="H57" s="47"/>
      <c r="I57" s="47"/>
    </row>
    <row r="58" spans="3:9" s="48" customFormat="1" x14ac:dyDescent="0.25">
      <c r="C58" s="47"/>
      <c r="D58" s="93"/>
      <c r="E58" s="93"/>
      <c r="F58" s="93"/>
      <c r="G58" s="93"/>
      <c r="H58" s="47"/>
      <c r="I58" s="47"/>
    </row>
    <row r="59" spans="3:9" s="48" customFormat="1" x14ac:dyDescent="0.25">
      <c r="C59" s="47"/>
      <c r="D59" s="93"/>
      <c r="E59" s="93"/>
      <c r="F59" s="93"/>
      <c r="G59" s="93"/>
      <c r="H59" s="47"/>
      <c r="I59" s="47"/>
    </row>
    <row r="60" spans="3:9" s="48" customFormat="1" x14ac:dyDescent="0.25">
      <c r="C60" s="47"/>
      <c r="D60" s="93"/>
      <c r="E60" s="93"/>
      <c r="F60" s="93"/>
      <c r="G60" s="93"/>
      <c r="H60" s="47"/>
      <c r="I60" s="47"/>
    </row>
    <row r="61" spans="3:9" s="48" customFormat="1" x14ac:dyDescent="0.25">
      <c r="C61" s="47"/>
      <c r="D61" s="93"/>
      <c r="E61" s="93"/>
      <c r="F61" s="93"/>
      <c r="G61" s="93"/>
      <c r="H61" s="47"/>
      <c r="I61" s="47"/>
    </row>
    <row r="62" spans="3:9" s="48" customFormat="1" x14ac:dyDescent="0.25">
      <c r="C62" s="47"/>
      <c r="D62" s="93"/>
      <c r="E62" s="93"/>
      <c r="F62" s="93"/>
      <c r="G62" s="93"/>
      <c r="H62" s="47"/>
      <c r="I62" s="47"/>
    </row>
    <row r="63" spans="3:9" s="48" customFormat="1" x14ac:dyDescent="0.25">
      <c r="C63" s="47"/>
      <c r="D63" s="93"/>
      <c r="E63" s="93"/>
      <c r="F63" s="93"/>
      <c r="G63" s="93"/>
      <c r="H63" s="47"/>
      <c r="I63" s="47"/>
    </row>
    <row r="64" spans="3:9" s="48" customFormat="1" x14ac:dyDescent="0.25">
      <c r="C64" s="47"/>
      <c r="D64" s="93"/>
      <c r="E64" s="93"/>
      <c r="F64" s="93"/>
      <c r="G64" s="93"/>
      <c r="H64" s="47"/>
      <c r="I64" s="47"/>
    </row>
    <row r="65" spans="3:9" s="48" customFormat="1" x14ac:dyDescent="0.25">
      <c r="C65" s="47"/>
      <c r="D65" s="93"/>
      <c r="E65" s="93"/>
      <c r="F65" s="93"/>
      <c r="G65" s="93"/>
      <c r="H65" s="47"/>
      <c r="I65" s="47"/>
    </row>
    <row r="66" spans="3:9" s="48" customFormat="1" x14ac:dyDescent="0.25">
      <c r="C66" s="47"/>
      <c r="D66" s="93"/>
      <c r="E66" s="93"/>
      <c r="F66" s="93"/>
      <c r="G66" s="93"/>
      <c r="H66" s="47"/>
      <c r="I66" s="47"/>
    </row>
    <row r="67" spans="3:9" s="48" customFormat="1" x14ac:dyDescent="0.25">
      <c r="C67" s="47"/>
      <c r="D67" s="93"/>
      <c r="E67" s="93"/>
      <c r="F67" s="93"/>
      <c r="G67" s="93"/>
      <c r="H67" s="47"/>
      <c r="I67" s="47"/>
    </row>
    <row r="68" spans="3:9" s="48" customFormat="1" x14ac:dyDescent="0.25">
      <c r="C68" s="47"/>
      <c r="D68" s="93"/>
      <c r="E68" s="93"/>
      <c r="F68" s="93"/>
      <c r="G68" s="93"/>
      <c r="H68" s="47"/>
      <c r="I68" s="47"/>
    </row>
    <row r="69" spans="3:9" s="48" customFormat="1" x14ac:dyDescent="0.25">
      <c r="C69" s="47"/>
      <c r="D69" s="93"/>
      <c r="E69" s="93"/>
      <c r="F69" s="93"/>
      <c r="G69" s="93"/>
      <c r="H69" s="47"/>
      <c r="I69" s="47"/>
    </row>
    <row r="70" spans="3:9" s="48" customFormat="1" x14ac:dyDescent="0.25">
      <c r="C70" s="47"/>
      <c r="D70" s="93"/>
      <c r="E70" s="93"/>
      <c r="F70" s="93"/>
      <c r="G70" s="93"/>
      <c r="H70" s="47"/>
      <c r="I70" s="47"/>
    </row>
    <row r="71" spans="3:9" s="48" customFormat="1" x14ac:dyDescent="0.25">
      <c r="C71" s="47"/>
      <c r="D71" s="93"/>
      <c r="E71" s="93"/>
      <c r="F71" s="93"/>
      <c r="G71" s="93"/>
      <c r="H71" s="47"/>
      <c r="I71" s="47"/>
    </row>
    <row r="72" spans="3:9" s="48" customFormat="1" x14ac:dyDescent="0.25">
      <c r="C72" s="47"/>
      <c r="D72" s="93"/>
      <c r="E72" s="93"/>
      <c r="F72" s="93"/>
      <c r="G72" s="93"/>
      <c r="H72" s="47"/>
      <c r="I72" s="47"/>
    </row>
    <row r="73" spans="3:9" s="48" customFormat="1" x14ac:dyDescent="0.25">
      <c r="C73" s="47"/>
      <c r="D73" s="93"/>
      <c r="E73" s="93"/>
      <c r="F73" s="93"/>
      <c r="G73" s="93"/>
      <c r="H73" s="47"/>
      <c r="I73" s="47"/>
    </row>
    <row r="74" spans="3:9" s="48" customFormat="1" x14ac:dyDescent="0.25">
      <c r="C74" s="47"/>
      <c r="D74" s="93"/>
      <c r="E74" s="93"/>
      <c r="F74" s="93"/>
      <c r="G74" s="93"/>
      <c r="H74" s="47"/>
      <c r="I74" s="47"/>
    </row>
    <row r="75" spans="3:9" s="48" customFormat="1" x14ac:dyDescent="0.25">
      <c r="C75" s="47"/>
      <c r="D75" s="93"/>
      <c r="E75" s="93"/>
      <c r="F75" s="93"/>
      <c r="G75" s="93"/>
      <c r="H75" s="47"/>
      <c r="I75" s="47"/>
    </row>
    <row r="76" spans="3:9" s="48" customFormat="1" x14ac:dyDescent="0.25">
      <c r="C76" s="47"/>
      <c r="D76" s="93"/>
      <c r="E76" s="93"/>
      <c r="F76" s="93"/>
      <c r="G76" s="93"/>
      <c r="H76" s="47"/>
      <c r="I76" s="47"/>
    </row>
    <row r="77" spans="3:9" s="48" customFormat="1" x14ac:dyDescent="0.25">
      <c r="C77" s="47"/>
      <c r="D77" s="93"/>
      <c r="E77" s="93"/>
      <c r="F77" s="93"/>
      <c r="G77" s="93"/>
      <c r="H77" s="47"/>
      <c r="I77" s="47"/>
    </row>
    <row r="78" spans="3:9" s="48" customFormat="1" x14ac:dyDescent="0.25">
      <c r="C78" s="47"/>
      <c r="D78" s="93"/>
      <c r="E78" s="93"/>
      <c r="F78" s="93"/>
      <c r="G78" s="93"/>
      <c r="H78" s="47"/>
      <c r="I78" s="47"/>
    </row>
    <row r="79" spans="3:9" s="48" customFormat="1" x14ac:dyDescent="0.25">
      <c r="C79" s="47"/>
      <c r="D79" s="93"/>
      <c r="E79" s="93"/>
      <c r="F79" s="93"/>
      <c r="G79" s="93"/>
      <c r="H79" s="47"/>
      <c r="I79" s="47"/>
    </row>
    <row r="80" spans="3:9" s="48" customFormat="1" x14ac:dyDescent="0.25">
      <c r="C80" s="47"/>
      <c r="D80" s="93"/>
      <c r="E80" s="93"/>
      <c r="F80" s="93"/>
      <c r="G80" s="93"/>
      <c r="H80" s="47"/>
      <c r="I80" s="47"/>
    </row>
    <row r="81" spans="3:9" s="48" customFormat="1" x14ac:dyDescent="0.25">
      <c r="C81" s="47"/>
      <c r="D81" s="93"/>
      <c r="E81" s="93"/>
      <c r="F81" s="93"/>
      <c r="G81" s="93"/>
      <c r="H81" s="47"/>
      <c r="I81" s="47"/>
    </row>
    <row r="82" spans="3:9" s="48" customFormat="1" x14ac:dyDescent="0.25">
      <c r="C82" s="47"/>
      <c r="D82" s="93"/>
      <c r="E82" s="93"/>
      <c r="F82" s="93"/>
      <c r="G82" s="93"/>
      <c r="H82" s="47"/>
      <c r="I82" s="47"/>
    </row>
    <row r="83" spans="3:9" s="48" customFormat="1" x14ac:dyDescent="0.25">
      <c r="C83" s="47"/>
      <c r="D83" s="93"/>
      <c r="E83" s="93"/>
      <c r="F83" s="93"/>
      <c r="G83" s="93"/>
      <c r="H83" s="47"/>
      <c r="I83" s="47"/>
    </row>
    <row r="84" spans="3:9" s="48" customFormat="1" x14ac:dyDescent="0.25">
      <c r="C84" s="47"/>
      <c r="D84" s="93"/>
      <c r="E84" s="93"/>
      <c r="F84" s="93"/>
      <c r="G84" s="93"/>
      <c r="H84" s="47"/>
      <c r="I84" s="47"/>
    </row>
    <row r="85" spans="3:9" s="48" customFormat="1" x14ac:dyDescent="0.25">
      <c r="C85" s="47"/>
      <c r="D85" s="93"/>
      <c r="E85" s="93"/>
      <c r="F85" s="93"/>
      <c r="G85" s="93"/>
      <c r="H85" s="47"/>
      <c r="I85" s="47"/>
    </row>
    <row r="86" spans="3:9" s="48" customFormat="1" x14ac:dyDescent="0.25">
      <c r="C86" s="47"/>
      <c r="D86" s="93"/>
      <c r="E86" s="93"/>
      <c r="F86" s="93"/>
      <c r="G86" s="93"/>
      <c r="H86" s="47"/>
      <c r="I86" s="47"/>
    </row>
    <row r="87" spans="3:9" s="48" customFormat="1" x14ac:dyDescent="0.25">
      <c r="C87" s="47"/>
      <c r="D87" s="93"/>
      <c r="E87" s="93"/>
      <c r="F87" s="93"/>
      <c r="G87" s="93"/>
      <c r="H87" s="47"/>
      <c r="I87" s="47"/>
    </row>
    <row r="88" spans="3:9" s="48" customFormat="1" x14ac:dyDescent="0.25">
      <c r="C88" s="47"/>
      <c r="D88" s="93"/>
      <c r="E88" s="93"/>
      <c r="F88" s="93"/>
      <c r="G88" s="93"/>
      <c r="H88" s="47"/>
      <c r="I88" s="47"/>
    </row>
    <row r="89" spans="3:9" s="48" customFormat="1" x14ac:dyDescent="0.25">
      <c r="C89" s="47"/>
      <c r="D89" s="93"/>
      <c r="E89" s="93"/>
      <c r="F89" s="93"/>
      <c r="G89" s="93"/>
      <c r="H89" s="47"/>
      <c r="I89" s="47"/>
    </row>
    <row r="90" spans="3:9" s="48" customFormat="1" x14ac:dyDescent="0.25">
      <c r="C90" s="47"/>
      <c r="D90" s="93"/>
      <c r="E90" s="93"/>
      <c r="F90" s="93"/>
      <c r="G90" s="93"/>
      <c r="H90" s="47"/>
      <c r="I90" s="47"/>
    </row>
    <row r="91" spans="3:9" s="48" customFormat="1" x14ac:dyDescent="0.25">
      <c r="C91" s="47"/>
      <c r="D91" s="93"/>
      <c r="E91" s="93"/>
      <c r="F91" s="93"/>
      <c r="G91" s="93"/>
      <c r="H91" s="47"/>
      <c r="I91" s="47"/>
    </row>
    <row r="92" spans="3:9" s="48" customFormat="1" x14ac:dyDescent="0.25">
      <c r="C92" s="47"/>
      <c r="D92" s="93"/>
      <c r="E92" s="93"/>
      <c r="F92" s="93"/>
      <c r="G92" s="93"/>
      <c r="H92" s="47"/>
      <c r="I92" s="47"/>
    </row>
    <row r="93" spans="3:9" s="48" customFormat="1" x14ac:dyDescent="0.25">
      <c r="C93" s="47"/>
      <c r="D93" s="93"/>
      <c r="E93" s="93"/>
      <c r="F93" s="93"/>
      <c r="G93" s="93"/>
      <c r="H93" s="47"/>
      <c r="I93" s="47"/>
    </row>
    <row r="94" spans="3:9" s="48" customFormat="1" x14ac:dyDescent="0.25">
      <c r="C94" s="47"/>
      <c r="D94" s="93"/>
      <c r="E94" s="93"/>
      <c r="F94" s="93"/>
      <c r="G94" s="93"/>
      <c r="H94" s="47"/>
      <c r="I94" s="47"/>
    </row>
    <row r="95" spans="3:9" s="48" customFormat="1" x14ac:dyDescent="0.25">
      <c r="C95" s="47"/>
      <c r="D95" s="93"/>
      <c r="E95" s="93"/>
      <c r="F95" s="93"/>
      <c r="G95" s="93"/>
      <c r="H95" s="47"/>
      <c r="I95" s="47"/>
    </row>
    <row r="96" spans="3:9" s="48" customFormat="1" x14ac:dyDescent="0.25">
      <c r="C96" s="47"/>
      <c r="D96" s="93"/>
      <c r="E96" s="93"/>
      <c r="F96" s="93"/>
      <c r="G96" s="93"/>
      <c r="H96" s="47"/>
      <c r="I96" s="47"/>
    </row>
    <row r="97" spans="3:9" s="48" customFormat="1" x14ac:dyDescent="0.25">
      <c r="C97" s="47"/>
      <c r="D97" s="93"/>
      <c r="E97" s="93"/>
      <c r="F97" s="93"/>
      <c r="G97" s="93"/>
      <c r="H97" s="47"/>
      <c r="I97" s="47"/>
    </row>
    <row r="98" spans="3:9" s="48" customFormat="1" x14ac:dyDescent="0.25">
      <c r="C98" s="47"/>
      <c r="D98" s="93"/>
      <c r="E98" s="93"/>
      <c r="F98" s="93"/>
      <c r="G98" s="93"/>
      <c r="H98" s="47"/>
      <c r="I98" s="47"/>
    </row>
    <row r="99" spans="3:9" s="48" customFormat="1" x14ac:dyDescent="0.25">
      <c r="C99" s="47"/>
      <c r="D99" s="93"/>
      <c r="E99" s="93"/>
      <c r="F99" s="93"/>
      <c r="G99" s="93"/>
      <c r="H99" s="47"/>
      <c r="I99" s="47"/>
    </row>
    <row r="100" spans="3:9" s="48" customFormat="1" x14ac:dyDescent="0.25">
      <c r="C100" s="47"/>
      <c r="D100" s="93"/>
      <c r="E100" s="93"/>
      <c r="F100" s="93"/>
      <c r="G100" s="93"/>
      <c r="H100" s="47"/>
      <c r="I100" s="47"/>
    </row>
    <row r="101" spans="3:9" s="48" customFormat="1" x14ac:dyDescent="0.25">
      <c r="C101" s="47"/>
      <c r="D101" s="93"/>
      <c r="E101" s="93"/>
      <c r="F101" s="93"/>
      <c r="G101" s="93"/>
      <c r="H101" s="47"/>
      <c r="I101" s="47"/>
    </row>
    <row r="102" spans="3:9" s="48" customFormat="1" x14ac:dyDescent="0.25">
      <c r="C102" s="47"/>
      <c r="D102" s="93"/>
      <c r="E102" s="93"/>
      <c r="F102" s="93"/>
      <c r="G102" s="93"/>
      <c r="H102" s="47"/>
      <c r="I102" s="47"/>
    </row>
    <row r="103" spans="3:9" s="48" customFormat="1" x14ac:dyDescent="0.25">
      <c r="C103" s="47"/>
      <c r="D103" s="93"/>
      <c r="E103" s="93"/>
      <c r="F103" s="93"/>
      <c r="G103" s="93"/>
      <c r="H103" s="47"/>
      <c r="I103" s="47"/>
    </row>
    <row r="104" spans="3:9" s="48" customFormat="1" x14ac:dyDescent="0.25">
      <c r="C104" s="47"/>
      <c r="D104" s="93"/>
      <c r="E104" s="93"/>
      <c r="F104" s="93"/>
      <c r="G104" s="93"/>
      <c r="H104" s="47"/>
      <c r="I104" s="47"/>
    </row>
    <row r="105" spans="3:9" s="48" customFormat="1" x14ac:dyDescent="0.25">
      <c r="C105" s="47"/>
      <c r="D105" s="93"/>
      <c r="E105" s="93"/>
      <c r="F105" s="93"/>
      <c r="G105" s="93"/>
      <c r="H105" s="47"/>
      <c r="I105" s="47"/>
    </row>
    <row r="106" spans="3:9" s="48" customFormat="1" x14ac:dyDescent="0.25">
      <c r="C106" s="47"/>
      <c r="D106" s="93"/>
      <c r="E106" s="93"/>
      <c r="F106" s="93"/>
      <c r="G106" s="93"/>
      <c r="H106" s="47"/>
      <c r="I106" s="47"/>
    </row>
    <row r="107" spans="3:9" s="48" customFormat="1" x14ac:dyDescent="0.25">
      <c r="C107" s="47"/>
      <c r="D107" s="93"/>
      <c r="E107" s="93"/>
      <c r="F107" s="93"/>
      <c r="G107" s="93"/>
      <c r="H107" s="47"/>
      <c r="I107" s="47"/>
    </row>
    <row r="108" spans="3:9" s="48" customFormat="1" x14ac:dyDescent="0.25">
      <c r="C108" s="47"/>
      <c r="D108" s="93"/>
      <c r="E108" s="93"/>
      <c r="F108" s="93"/>
      <c r="G108" s="93"/>
      <c r="H108" s="47"/>
      <c r="I108" s="47"/>
    </row>
    <row r="109" spans="3:9" s="48" customFormat="1" x14ac:dyDescent="0.25">
      <c r="C109" s="47"/>
      <c r="D109" s="93"/>
      <c r="E109" s="93"/>
      <c r="F109" s="93"/>
      <c r="G109" s="93"/>
      <c r="H109" s="47"/>
      <c r="I109" s="47"/>
    </row>
    <row r="110" spans="3:9" s="48" customFormat="1" x14ac:dyDescent="0.25">
      <c r="C110" s="47"/>
      <c r="D110" s="93"/>
      <c r="E110" s="93"/>
      <c r="F110" s="93"/>
      <c r="G110" s="93"/>
      <c r="H110" s="47"/>
      <c r="I110" s="47"/>
    </row>
    <row r="111" spans="3:9" s="48" customFormat="1" x14ac:dyDescent="0.25">
      <c r="C111" s="47"/>
      <c r="D111" s="93"/>
      <c r="E111" s="93"/>
      <c r="F111" s="93"/>
      <c r="G111" s="93"/>
      <c r="H111" s="47"/>
      <c r="I111" s="47"/>
    </row>
    <row r="112" spans="3:9" s="48" customFormat="1" x14ac:dyDescent="0.25">
      <c r="C112" s="47"/>
      <c r="D112" s="93"/>
      <c r="E112" s="93"/>
      <c r="F112" s="93"/>
      <c r="G112" s="93"/>
      <c r="H112" s="47"/>
      <c r="I112" s="47"/>
    </row>
    <row r="113" spans="3:9" s="48" customFormat="1" x14ac:dyDescent="0.25">
      <c r="C113" s="47"/>
      <c r="D113" s="93"/>
      <c r="E113" s="93"/>
      <c r="F113" s="93"/>
      <c r="G113" s="93"/>
      <c r="H113" s="47"/>
      <c r="I113" s="47"/>
    </row>
    <row r="114" spans="3:9" s="48" customFormat="1" x14ac:dyDescent="0.25">
      <c r="C114" s="47"/>
      <c r="D114" s="93"/>
      <c r="E114" s="93"/>
      <c r="F114" s="93"/>
      <c r="G114" s="93"/>
      <c r="H114" s="47"/>
      <c r="I114" s="47"/>
    </row>
    <row r="115" spans="3:9" s="48" customFormat="1" x14ac:dyDescent="0.25">
      <c r="C115" s="47"/>
      <c r="D115" s="93"/>
      <c r="E115" s="93"/>
      <c r="F115" s="93"/>
      <c r="G115" s="93"/>
      <c r="H115" s="47"/>
      <c r="I115" s="47"/>
    </row>
    <row r="116" spans="3:9" s="48" customFormat="1" x14ac:dyDescent="0.25">
      <c r="C116" s="47"/>
      <c r="D116" s="93"/>
      <c r="E116" s="93"/>
      <c r="F116" s="93"/>
      <c r="G116" s="93"/>
      <c r="H116" s="47"/>
      <c r="I116" s="47"/>
    </row>
    <row r="117" spans="3:9" s="48" customFormat="1" x14ac:dyDescent="0.25">
      <c r="C117" s="47"/>
      <c r="D117" s="93"/>
      <c r="E117" s="93"/>
      <c r="F117" s="93"/>
      <c r="G117" s="93"/>
      <c r="H117" s="47"/>
      <c r="I117" s="47"/>
    </row>
    <row r="118" spans="3:9" s="48" customFormat="1" x14ac:dyDescent="0.25">
      <c r="C118" s="47"/>
      <c r="D118" s="93"/>
      <c r="E118" s="93"/>
      <c r="F118" s="93"/>
      <c r="G118" s="93"/>
      <c r="H118" s="47"/>
      <c r="I118" s="47"/>
    </row>
    <row r="119" spans="3:9" s="48" customFormat="1" x14ac:dyDescent="0.25">
      <c r="C119" s="47"/>
      <c r="D119" s="93"/>
      <c r="E119" s="93"/>
      <c r="F119" s="93"/>
      <c r="G119" s="93"/>
      <c r="H119" s="47"/>
      <c r="I119" s="47"/>
    </row>
    <row r="120" spans="3:9" s="48" customFormat="1" x14ac:dyDescent="0.25">
      <c r="C120" s="47"/>
      <c r="D120" s="93"/>
      <c r="E120" s="93"/>
      <c r="F120" s="93"/>
      <c r="G120" s="93"/>
      <c r="H120" s="47"/>
      <c r="I120" s="47"/>
    </row>
    <row r="121" spans="3:9" s="48" customFormat="1" x14ac:dyDescent="0.25">
      <c r="C121" s="47"/>
      <c r="D121" s="93"/>
      <c r="E121" s="93"/>
      <c r="F121" s="93"/>
      <c r="G121" s="93"/>
      <c r="H121" s="47"/>
      <c r="I121" s="47"/>
    </row>
    <row r="122" spans="3:9" s="48" customFormat="1" x14ac:dyDescent="0.25">
      <c r="C122" s="47"/>
      <c r="D122" s="93"/>
      <c r="E122" s="93"/>
      <c r="F122" s="93"/>
      <c r="G122" s="93"/>
      <c r="H122" s="47"/>
      <c r="I122" s="47"/>
    </row>
  </sheetData>
  <sheetProtection formatCells="0" formatColumns="0" formatRows="0" insertColumns="0" insertRows="0" insertHyperlinks="0" deleteColumns="0" deleteRows="0" sort="0" autoFilter="0" pivotTables="0"/>
  <mergeCells count="25">
    <mergeCell ref="A1:F2"/>
    <mergeCell ref="J6:J7"/>
    <mergeCell ref="L6:L7"/>
    <mergeCell ref="C6:H6"/>
    <mergeCell ref="B4:D5"/>
    <mergeCell ref="I4:J5"/>
    <mergeCell ref="K6:K7"/>
    <mergeCell ref="F8:G8"/>
    <mergeCell ref="G14:G15"/>
    <mergeCell ref="E9:H9"/>
    <mergeCell ref="C7:D8"/>
    <mergeCell ref="F7:G7"/>
    <mergeCell ref="H14:H15"/>
    <mergeCell ref="D14:E14"/>
    <mergeCell ref="N14:N15"/>
    <mergeCell ref="O14:O15"/>
    <mergeCell ref="B12:C13"/>
    <mergeCell ref="F12:G13"/>
    <mergeCell ref="C9:D9"/>
    <mergeCell ref="I14:I15"/>
    <mergeCell ref="J14:J15"/>
    <mergeCell ref="L14:L15"/>
    <mergeCell ref="M14:M15"/>
    <mergeCell ref="K14:K15"/>
    <mergeCell ref="C14:C15"/>
  </mergeCells>
  <conditionalFormatting sqref="O7:O9 P4 O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O5" location="Instrucciones!A1" display="Inicio"/>
    <hyperlink ref="O7" location="'Combustibles pesados'!A1" display="Líquidos Pesados"/>
    <hyperlink ref="O8" location="'Combustibles líquidos ligeros'!A1" display="Líquidos Ligeros"/>
    <hyperlink ref="O9" location="Biomasa!A1" display="Biomasa"/>
    <hyperlink ref="O6" location="'Combustibles sólidos'!A1" display="Sólido"/>
  </hyperlinks>
  <pageMargins left="0.75" right="0.75" top="1" bottom="1" header="0.5" footer="0.5"/>
  <pageSetup orientation="portrait" horizontalDpi="4294967292" verticalDpi="4294967292"/>
  <ignoredErrors>
    <ignoredError sqref="D19 J19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5"/>
  </sheetPr>
  <dimension ref="A1:Q144"/>
  <sheetViews>
    <sheetView workbookViewId="0">
      <selection sqref="A1:H3"/>
    </sheetView>
  </sheetViews>
  <sheetFormatPr baseColWidth="10" defaultColWidth="10.88671875" defaultRowHeight="15.75" x14ac:dyDescent="0.25"/>
  <cols>
    <col min="1" max="2" width="4" style="49" customWidth="1"/>
    <col min="3" max="3" width="12.109375" style="48" customWidth="1"/>
    <col min="4" max="6" width="12.109375" style="144" customWidth="1"/>
    <col min="7" max="7" width="9.88671875" style="144" bestFit="1" customWidth="1"/>
    <col min="8" max="9" width="12.109375" style="144" customWidth="1"/>
    <col min="10" max="10" width="10.44140625" style="48" customWidth="1"/>
    <col min="11" max="12" width="12.109375" style="48" customWidth="1"/>
    <col min="13" max="13" width="12.109375" style="49" customWidth="1"/>
    <col min="14" max="14" width="10.6640625" style="49" customWidth="1"/>
    <col min="15" max="16" width="12.109375" style="49" customWidth="1"/>
    <col min="17" max="17" width="7.44140625" style="49" customWidth="1"/>
    <col min="18" max="23" width="12.109375" style="49" customWidth="1"/>
    <col min="24" max="16384" width="10.88671875" style="49"/>
  </cols>
  <sheetData>
    <row r="1" spans="1:17" s="48" customFormat="1" ht="15" customHeight="1" x14ac:dyDescent="0.25">
      <c r="A1" s="351" t="s">
        <v>68</v>
      </c>
      <c r="B1" s="351"/>
      <c r="C1" s="351"/>
      <c r="D1" s="351"/>
      <c r="E1" s="351"/>
      <c r="F1" s="351"/>
      <c r="G1" s="351"/>
      <c r="H1" s="351"/>
      <c r="I1" s="144"/>
    </row>
    <row r="2" spans="1:17" s="48" customFormat="1" ht="20.100000000000001" customHeight="1" x14ac:dyDescent="0.25">
      <c r="A2" s="351"/>
      <c r="B2" s="351"/>
      <c r="C2" s="351"/>
      <c r="D2" s="351"/>
      <c r="E2" s="351"/>
      <c r="F2" s="351"/>
      <c r="G2" s="351"/>
      <c r="H2" s="351"/>
      <c r="I2" s="144"/>
    </row>
    <row r="3" spans="1:17" s="48" customFormat="1" ht="20.100000000000001" customHeight="1" x14ac:dyDescent="0.25">
      <c r="A3" s="351"/>
      <c r="B3" s="351"/>
      <c r="C3" s="351"/>
      <c r="D3" s="351"/>
      <c r="E3" s="351"/>
      <c r="F3" s="351"/>
      <c r="G3" s="351"/>
      <c r="H3" s="351"/>
      <c r="I3" s="144"/>
    </row>
    <row r="4" spans="1:17" s="48" customFormat="1" ht="20.100000000000001" customHeight="1" x14ac:dyDescent="0.45">
      <c r="A4" s="145"/>
      <c r="B4" s="145"/>
      <c r="C4" s="145"/>
      <c r="D4" s="145"/>
      <c r="E4" s="145"/>
      <c r="F4" s="145"/>
      <c r="G4" s="145"/>
      <c r="H4" s="144"/>
      <c r="I4" s="144"/>
    </row>
    <row r="5" spans="1:17" s="48" customFormat="1" ht="20.100000000000001" customHeight="1" x14ac:dyDescent="0.25">
      <c r="B5" s="337" t="s">
        <v>155</v>
      </c>
      <c r="C5" s="337"/>
      <c r="D5" s="337"/>
      <c r="E5" s="146"/>
      <c r="F5" s="146"/>
      <c r="G5" s="146"/>
      <c r="H5" s="146"/>
      <c r="I5" s="146"/>
      <c r="J5" s="352" t="s">
        <v>57</v>
      </c>
      <c r="K5" s="352"/>
      <c r="L5" s="352"/>
      <c r="M5" s="352"/>
      <c r="N5" s="147"/>
      <c r="P5" s="102" t="s">
        <v>54</v>
      </c>
    </row>
    <row r="6" spans="1:17" s="48" customFormat="1" ht="20.100000000000001" customHeight="1" x14ac:dyDescent="0.25">
      <c r="B6" s="337"/>
      <c r="C6" s="337"/>
      <c r="D6" s="337"/>
      <c r="E6" s="146"/>
      <c r="F6" s="146"/>
      <c r="G6" s="146"/>
      <c r="H6" s="146"/>
      <c r="I6" s="146"/>
      <c r="J6" s="352"/>
      <c r="K6" s="352"/>
      <c r="L6" s="352"/>
      <c r="M6" s="352"/>
      <c r="N6" s="147"/>
      <c r="P6" s="104" t="s">
        <v>18</v>
      </c>
    </row>
    <row r="7" spans="1:17" s="48" customFormat="1" ht="20.100000000000001" customHeight="1" x14ac:dyDescent="0.25">
      <c r="B7" s="103"/>
      <c r="C7" s="305" t="s">
        <v>29</v>
      </c>
      <c r="D7" s="305"/>
      <c r="E7" s="305"/>
      <c r="F7" s="305"/>
      <c r="G7" s="305"/>
      <c r="H7" s="305"/>
      <c r="I7" s="306"/>
      <c r="J7" s="103"/>
      <c r="K7" s="355" t="s">
        <v>13</v>
      </c>
      <c r="L7" s="355" t="s">
        <v>35</v>
      </c>
      <c r="M7" s="355" t="s">
        <v>52</v>
      </c>
      <c r="N7" s="148"/>
      <c r="P7" s="105" t="s">
        <v>19</v>
      </c>
    </row>
    <row r="8" spans="1:17" s="48" customFormat="1" ht="20.100000000000001" customHeight="1" x14ac:dyDescent="0.25">
      <c r="B8" s="103"/>
      <c r="C8" s="347"/>
      <c r="D8" s="348"/>
      <c r="E8" s="58" t="s">
        <v>161</v>
      </c>
      <c r="F8" s="340">
        <v>0</v>
      </c>
      <c r="G8" s="341"/>
      <c r="H8" s="342"/>
      <c r="I8" s="58" t="s">
        <v>49</v>
      </c>
      <c r="J8" s="103"/>
      <c r="K8" s="356"/>
      <c r="L8" s="356"/>
      <c r="M8" s="356"/>
      <c r="N8" s="148"/>
      <c r="P8" s="105" t="s">
        <v>150</v>
      </c>
    </row>
    <row r="9" spans="1:17" s="48" customFormat="1" ht="23.1" customHeight="1" x14ac:dyDescent="0.25">
      <c r="B9" s="103"/>
      <c r="C9" s="347"/>
      <c r="D9" s="348"/>
      <c r="E9" s="58" t="s">
        <v>15</v>
      </c>
      <c r="F9" s="340">
        <v>0</v>
      </c>
      <c r="G9" s="341"/>
      <c r="H9" s="342"/>
      <c r="I9" s="58" t="s">
        <v>50</v>
      </c>
      <c r="J9" s="103"/>
      <c r="K9" s="160" t="s">
        <v>161</v>
      </c>
      <c r="L9" s="161">
        <v>40.4</v>
      </c>
      <c r="M9" s="161">
        <f>962/1000</f>
        <v>0.96199999999999997</v>
      </c>
      <c r="N9" s="148"/>
      <c r="P9" s="105" t="s">
        <v>20</v>
      </c>
    </row>
    <row r="10" spans="1:17" s="48" customFormat="1" ht="29.1" customHeight="1" x14ac:dyDescent="0.25">
      <c r="A10" s="158"/>
      <c r="B10" s="159"/>
      <c r="C10" s="349" t="s">
        <v>26</v>
      </c>
      <c r="D10" s="350"/>
      <c r="E10" s="328" t="s">
        <v>108</v>
      </c>
      <c r="F10" s="329"/>
      <c r="G10" s="329"/>
      <c r="H10" s="329"/>
      <c r="I10" s="330"/>
      <c r="J10" s="159"/>
      <c r="K10" s="160" t="s">
        <v>15</v>
      </c>
      <c r="L10" s="161">
        <v>32.5</v>
      </c>
      <c r="M10" s="162" t="s">
        <v>30</v>
      </c>
      <c r="N10" s="163"/>
      <c r="O10" s="158"/>
      <c r="P10" s="158"/>
      <c r="Q10" s="158"/>
    </row>
    <row r="11" spans="1:17" s="48" customFormat="1" ht="20.100000000000001" customHeight="1" x14ac:dyDescent="0.25">
      <c r="A11" s="158"/>
      <c r="B11" s="159"/>
      <c r="C11" s="159"/>
      <c r="D11" s="164"/>
      <c r="E11" s="165"/>
      <c r="F11" s="165"/>
      <c r="G11" s="165"/>
      <c r="H11" s="165"/>
      <c r="I11" s="165"/>
      <c r="J11" s="159"/>
      <c r="K11" s="159"/>
      <c r="L11" s="159"/>
      <c r="M11" s="159"/>
      <c r="N11" s="163"/>
      <c r="O11" s="158"/>
      <c r="P11" s="158"/>
      <c r="Q11" s="158"/>
    </row>
    <row r="12" spans="1:17" s="48" customFormat="1" ht="20.100000000000001" customHeight="1" x14ac:dyDescent="0.25">
      <c r="A12" s="158"/>
      <c r="B12" s="158"/>
      <c r="C12" s="158"/>
      <c r="D12" s="166"/>
      <c r="E12" s="167"/>
      <c r="F12" s="167"/>
      <c r="G12" s="167"/>
      <c r="H12" s="167"/>
      <c r="I12" s="167"/>
      <c r="J12" s="158"/>
      <c r="K12" s="158"/>
      <c r="L12" s="158"/>
      <c r="M12" s="158"/>
      <c r="N12" s="158"/>
      <c r="O12" s="158"/>
      <c r="P12" s="158"/>
      <c r="Q12" s="158"/>
    </row>
    <row r="13" spans="1:17" s="48" customFormat="1" ht="20.100000000000001" customHeight="1" x14ac:dyDescent="0.25">
      <c r="A13" s="158"/>
      <c r="B13" s="353" t="s">
        <v>38</v>
      </c>
      <c r="C13" s="353"/>
      <c r="D13" s="168"/>
      <c r="E13" s="168"/>
      <c r="F13" s="354" t="s">
        <v>56</v>
      </c>
      <c r="G13" s="354"/>
      <c r="H13" s="169"/>
      <c r="I13" s="169"/>
      <c r="J13" s="169"/>
      <c r="K13" s="169"/>
      <c r="L13" s="169"/>
      <c r="M13" s="169"/>
      <c r="N13" s="169"/>
      <c r="O13" s="169"/>
      <c r="P13" s="158"/>
      <c r="Q13" s="158"/>
    </row>
    <row r="14" spans="1:17" s="48" customFormat="1" ht="20.100000000000001" customHeight="1" x14ac:dyDescent="0.25">
      <c r="A14" s="158"/>
      <c r="B14" s="353"/>
      <c r="C14" s="353"/>
      <c r="D14" s="170"/>
      <c r="E14" s="170"/>
      <c r="F14" s="354"/>
      <c r="G14" s="354"/>
      <c r="H14" s="171"/>
      <c r="I14" s="171"/>
      <c r="J14" s="171"/>
      <c r="K14" s="171"/>
      <c r="L14" s="171"/>
      <c r="M14" s="171"/>
      <c r="N14" s="171"/>
      <c r="O14" s="171"/>
      <c r="P14" s="158"/>
      <c r="Q14" s="158"/>
    </row>
    <row r="15" spans="1:17" s="280" customFormat="1" ht="20.100000000000001" customHeight="1" x14ac:dyDescent="0.25">
      <c r="A15" s="283"/>
      <c r="B15" s="283"/>
      <c r="C15" s="345" t="s">
        <v>154</v>
      </c>
      <c r="D15" s="343" t="s">
        <v>36</v>
      </c>
      <c r="E15" s="344"/>
      <c r="F15" s="283"/>
      <c r="G15" s="339" t="s">
        <v>154</v>
      </c>
      <c r="H15" s="339" t="s">
        <v>27</v>
      </c>
      <c r="I15" s="339" t="s">
        <v>61</v>
      </c>
      <c r="J15" s="339" t="s">
        <v>163</v>
      </c>
      <c r="K15" s="339" t="s">
        <v>28</v>
      </c>
      <c r="L15" s="339" t="s">
        <v>27</v>
      </c>
      <c r="M15" s="339" t="s">
        <v>61</v>
      </c>
      <c r="N15" s="339" t="s">
        <v>162</v>
      </c>
      <c r="O15" s="339" t="s">
        <v>28</v>
      </c>
      <c r="P15" s="283"/>
      <c r="Q15" s="283"/>
    </row>
    <row r="16" spans="1:17" s="280" customFormat="1" ht="22.7" customHeight="1" x14ac:dyDescent="0.25">
      <c r="A16" s="283"/>
      <c r="B16" s="283"/>
      <c r="C16" s="346"/>
      <c r="D16" s="284" t="s">
        <v>161</v>
      </c>
      <c r="E16" s="284" t="s">
        <v>15</v>
      </c>
      <c r="F16" s="283"/>
      <c r="G16" s="339"/>
      <c r="H16" s="339"/>
      <c r="I16" s="339"/>
      <c r="J16" s="339"/>
      <c r="K16" s="339"/>
      <c r="L16" s="339"/>
      <c r="M16" s="339"/>
      <c r="N16" s="339"/>
      <c r="O16" s="339"/>
      <c r="P16" s="283"/>
      <c r="Q16" s="283"/>
    </row>
    <row r="17" spans="1:17" s="48" customFormat="1" ht="20.100000000000001" customHeight="1" x14ac:dyDescent="0.25">
      <c r="A17" s="158"/>
      <c r="B17" s="158"/>
      <c r="C17" s="172" t="s">
        <v>21</v>
      </c>
      <c r="D17" s="173">
        <f>+J17/1000000</f>
        <v>0</v>
      </c>
      <c r="E17" s="173">
        <f>+N17/1000</f>
        <v>0</v>
      </c>
      <c r="F17" s="158"/>
      <c r="G17" s="174" t="s">
        <v>21</v>
      </c>
      <c r="H17" s="175">
        <v>35.4</v>
      </c>
      <c r="I17" s="175" t="s">
        <v>58</v>
      </c>
      <c r="J17" s="176">
        <f>+$F$8*$M$9*$L$9*H17</f>
        <v>0</v>
      </c>
      <c r="K17" s="177" t="s">
        <v>88</v>
      </c>
      <c r="L17" s="178">
        <v>1.5875732950000001</v>
      </c>
      <c r="M17" s="175" t="s">
        <v>96</v>
      </c>
      <c r="N17" s="179">
        <f>+$F$9*L17</f>
        <v>0</v>
      </c>
      <c r="O17" s="180" t="s">
        <v>98</v>
      </c>
      <c r="P17" s="158"/>
      <c r="Q17" s="158"/>
    </row>
    <row r="18" spans="1:17" s="48" customFormat="1" ht="20.100000000000001" customHeight="1" x14ac:dyDescent="0.25">
      <c r="A18" s="158"/>
      <c r="B18" s="158"/>
      <c r="C18" s="181" t="s">
        <v>42</v>
      </c>
      <c r="D18" s="173">
        <f t="shared" ref="D18:D36" si="0">+J18/1000000</f>
        <v>0</v>
      </c>
      <c r="E18" s="173">
        <f t="shared" ref="E18:E22" si="1">+N18/1000</f>
        <v>0</v>
      </c>
      <c r="F18" s="158"/>
      <c r="G18" s="182" t="s">
        <v>74</v>
      </c>
      <c r="H18" s="175">
        <v>25.2</v>
      </c>
      <c r="I18" s="175" t="s">
        <v>58</v>
      </c>
      <c r="J18" s="176">
        <f t="shared" ref="J18:J24" si="2">+$F$8*$M$9*$L$9*H18</f>
        <v>0</v>
      </c>
      <c r="K18" s="177" t="s">
        <v>88</v>
      </c>
      <c r="L18" s="178">
        <v>1.2473790175000001</v>
      </c>
      <c r="M18" s="175" t="s">
        <v>96</v>
      </c>
      <c r="N18" s="179">
        <f t="shared" ref="N18:N24" si="3">+$F$9*L18</f>
        <v>0</v>
      </c>
      <c r="O18" s="180" t="s">
        <v>98</v>
      </c>
      <c r="P18" s="158"/>
      <c r="Q18" s="158"/>
    </row>
    <row r="19" spans="1:17" s="48" customFormat="1" ht="20.100000000000001" customHeight="1" x14ac:dyDescent="0.25">
      <c r="A19" s="158"/>
      <c r="B19" s="158"/>
      <c r="C19" s="181" t="s">
        <v>43</v>
      </c>
      <c r="D19" s="173">
        <f t="shared" si="0"/>
        <v>0</v>
      </c>
      <c r="E19" s="173">
        <f t="shared" si="1"/>
        <v>0</v>
      </c>
      <c r="F19" s="158"/>
      <c r="G19" s="182" t="s">
        <v>75</v>
      </c>
      <c r="H19" s="175">
        <v>19.3</v>
      </c>
      <c r="I19" s="175" t="s">
        <v>58</v>
      </c>
      <c r="J19" s="176">
        <f t="shared" si="2"/>
        <v>0</v>
      </c>
      <c r="K19" s="177" t="s">
        <v>88</v>
      </c>
      <c r="L19" s="178">
        <v>0.71440798275000006</v>
      </c>
      <c r="M19" s="175" t="s">
        <v>96</v>
      </c>
      <c r="N19" s="179">
        <f t="shared" si="3"/>
        <v>0</v>
      </c>
      <c r="O19" s="180" t="s">
        <v>98</v>
      </c>
      <c r="P19" s="158"/>
      <c r="Q19" s="158"/>
    </row>
    <row r="20" spans="1:17" s="48" customFormat="1" ht="20.100000000000001" customHeight="1" x14ac:dyDescent="0.25">
      <c r="A20" s="158"/>
      <c r="B20" s="158"/>
      <c r="C20" s="172" t="s">
        <v>22</v>
      </c>
      <c r="D20" s="173">
        <f>+J20/1000</f>
        <v>0</v>
      </c>
      <c r="E20" s="173">
        <f t="shared" si="1"/>
        <v>0</v>
      </c>
      <c r="F20" s="158"/>
      <c r="G20" s="174" t="s">
        <v>22</v>
      </c>
      <c r="H20" s="175">
        <v>9.1200000000000003E-2</v>
      </c>
      <c r="I20" s="175" t="s">
        <v>93</v>
      </c>
      <c r="J20" s="176">
        <f>+F8*H20</f>
        <v>0</v>
      </c>
      <c r="K20" s="177" t="s">
        <v>98</v>
      </c>
      <c r="L20" s="178">
        <v>3.5000000000000003E-2</v>
      </c>
      <c r="M20" s="175" t="s">
        <v>96</v>
      </c>
      <c r="N20" s="179">
        <f t="shared" si="3"/>
        <v>0</v>
      </c>
      <c r="O20" s="180" t="s">
        <v>98</v>
      </c>
      <c r="P20" s="158"/>
      <c r="Q20" s="158"/>
    </row>
    <row r="21" spans="1:17" s="48" customFormat="1" ht="20.100000000000001" customHeight="1" x14ac:dyDescent="0.25">
      <c r="A21" s="158"/>
      <c r="B21" s="158"/>
      <c r="C21" s="181" t="s">
        <v>1</v>
      </c>
      <c r="D21" s="173">
        <f t="shared" si="0"/>
        <v>0</v>
      </c>
      <c r="E21" s="173">
        <f t="shared" si="1"/>
        <v>0</v>
      </c>
      <c r="F21" s="158"/>
      <c r="G21" s="183" t="s">
        <v>1</v>
      </c>
      <c r="H21" s="184">
        <v>15.1</v>
      </c>
      <c r="I21" s="184" t="s">
        <v>58</v>
      </c>
      <c r="J21" s="185">
        <f t="shared" si="2"/>
        <v>0</v>
      </c>
      <c r="K21" s="186" t="s">
        <v>88</v>
      </c>
      <c r="L21" s="187">
        <v>0.27215542199999998</v>
      </c>
      <c r="M21" s="184" t="s">
        <v>96</v>
      </c>
      <c r="N21" s="188">
        <f t="shared" si="3"/>
        <v>0</v>
      </c>
      <c r="O21" s="189" t="s">
        <v>98</v>
      </c>
      <c r="P21" s="158"/>
      <c r="Q21" s="158"/>
    </row>
    <row r="22" spans="1:17" s="48" customFormat="1" ht="20.100000000000001" customHeight="1" x14ac:dyDescent="0.25">
      <c r="A22" s="158"/>
      <c r="B22" s="158"/>
      <c r="C22" s="172" t="s">
        <v>44</v>
      </c>
      <c r="D22" s="262" t="s">
        <v>85</v>
      </c>
      <c r="E22" s="173">
        <f t="shared" si="1"/>
        <v>0</v>
      </c>
      <c r="F22" s="158"/>
      <c r="G22" s="190" t="s">
        <v>76</v>
      </c>
      <c r="H22" s="191" t="s">
        <v>85</v>
      </c>
      <c r="I22" s="191" t="s">
        <v>85</v>
      </c>
      <c r="J22" s="192" t="s">
        <v>85</v>
      </c>
      <c r="K22" s="191" t="s">
        <v>85</v>
      </c>
      <c r="L22" s="193">
        <v>2.5627968904999999E-4</v>
      </c>
      <c r="M22" s="194" t="s">
        <v>96</v>
      </c>
      <c r="N22" s="195">
        <f t="shared" si="3"/>
        <v>0</v>
      </c>
      <c r="O22" s="196" t="s">
        <v>98</v>
      </c>
      <c r="P22" s="158"/>
      <c r="Q22" s="158"/>
    </row>
    <row r="23" spans="1:17" s="48" customFormat="1" ht="20.100000000000001" customHeight="1" x14ac:dyDescent="0.25">
      <c r="A23" s="158"/>
      <c r="B23" s="158"/>
      <c r="C23" s="181" t="s">
        <v>3</v>
      </c>
      <c r="D23" s="173">
        <f>+J23/1000000000</f>
        <v>0</v>
      </c>
      <c r="E23" s="173">
        <f>+N23/1000000</f>
        <v>0</v>
      </c>
      <c r="F23" s="158"/>
      <c r="G23" s="197" t="s">
        <v>3</v>
      </c>
      <c r="H23" s="194">
        <v>4.5599999999999996</v>
      </c>
      <c r="I23" s="194" t="s">
        <v>59</v>
      </c>
      <c r="J23" s="198">
        <f t="shared" si="2"/>
        <v>0</v>
      </c>
      <c r="K23" s="199" t="s">
        <v>89</v>
      </c>
      <c r="L23" s="194">
        <v>0.2</v>
      </c>
      <c r="M23" s="194" t="s">
        <v>95</v>
      </c>
      <c r="N23" s="195">
        <f t="shared" si="3"/>
        <v>0</v>
      </c>
      <c r="O23" s="196" t="s">
        <v>88</v>
      </c>
      <c r="P23" s="158"/>
      <c r="Q23" s="158"/>
    </row>
    <row r="24" spans="1:17" s="48" customFormat="1" ht="20.100000000000001" customHeight="1" x14ac:dyDescent="0.25">
      <c r="A24" s="158"/>
      <c r="B24" s="158"/>
      <c r="C24" s="181" t="s">
        <v>6</v>
      </c>
      <c r="D24" s="173">
        <f>+J24/1000000000</f>
        <v>0</v>
      </c>
      <c r="E24" s="173">
        <f>+N24/1000000</f>
        <v>0</v>
      </c>
      <c r="F24" s="158"/>
      <c r="G24" s="197" t="s">
        <v>6</v>
      </c>
      <c r="H24" s="194">
        <v>3.98</v>
      </c>
      <c r="I24" s="194" t="s">
        <v>59</v>
      </c>
      <c r="J24" s="198">
        <f t="shared" si="2"/>
        <v>0</v>
      </c>
      <c r="K24" s="199" t="s">
        <v>89</v>
      </c>
      <c r="L24" s="194">
        <v>8.8999999999999996E-2</v>
      </c>
      <c r="M24" s="194" t="s">
        <v>95</v>
      </c>
      <c r="N24" s="195">
        <f t="shared" si="3"/>
        <v>0</v>
      </c>
      <c r="O24" s="196" t="s">
        <v>88</v>
      </c>
      <c r="P24" s="158"/>
      <c r="Q24" s="158"/>
    </row>
    <row r="25" spans="1:17" s="48" customFormat="1" ht="20.100000000000001" customHeight="1" x14ac:dyDescent="0.25">
      <c r="A25" s="158"/>
      <c r="B25" s="158"/>
      <c r="C25" s="172" t="s">
        <v>45</v>
      </c>
      <c r="D25" s="263" t="s">
        <v>25</v>
      </c>
      <c r="E25" s="263" t="str">
        <f t="shared" ref="E25:E40" si="4">+N25</f>
        <v>ND</v>
      </c>
      <c r="F25" s="158"/>
      <c r="G25" s="190" t="s">
        <v>77</v>
      </c>
      <c r="H25" s="200" t="s">
        <v>25</v>
      </c>
      <c r="I25" s="200" t="s">
        <v>25</v>
      </c>
      <c r="J25" s="201" t="s">
        <v>25</v>
      </c>
      <c r="K25" s="200" t="s">
        <v>25</v>
      </c>
      <c r="L25" s="200" t="s">
        <v>25</v>
      </c>
      <c r="M25" s="200" t="s">
        <v>25</v>
      </c>
      <c r="N25" s="201" t="s">
        <v>25</v>
      </c>
      <c r="O25" s="202" t="s">
        <v>25</v>
      </c>
      <c r="P25" s="158"/>
      <c r="Q25" s="158"/>
    </row>
    <row r="26" spans="1:17" s="48" customFormat="1" ht="20.100000000000001" customHeight="1" x14ac:dyDescent="0.25">
      <c r="A26" s="158"/>
      <c r="B26" s="158"/>
      <c r="C26" s="172" t="s">
        <v>46</v>
      </c>
      <c r="D26" s="263" t="s">
        <v>25</v>
      </c>
      <c r="E26" s="263" t="str">
        <f t="shared" si="4"/>
        <v>ND</v>
      </c>
      <c r="F26" s="158"/>
      <c r="G26" s="190" t="s">
        <v>78</v>
      </c>
      <c r="H26" s="200" t="s">
        <v>25</v>
      </c>
      <c r="I26" s="200" t="s">
        <v>25</v>
      </c>
      <c r="J26" s="201" t="s">
        <v>25</v>
      </c>
      <c r="K26" s="200" t="s">
        <v>25</v>
      </c>
      <c r="L26" s="200" t="s">
        <v>25</v>
      </c>
      <c r="M26" s="200" t="s">
        <v>25</v>
      </c>
      <c r="N26" s="201" t="s">
        <v>25</v>
      </c>
      <c r="O26" s="202" t="s">
        <v>25</v>
      </c>
      <c r="P26" s="158"/>
      <c r="Q26" s="158"/>
    </row>
    <row r="27" spans="1:17" s="48" customFormat="1" ht="20.100000000000001" customHeight="1" x14ac:dyDescent="0.25">
      <c r="A27" s="158"/>
      <c r="B27" s="158"/>
      <c r="C27" s="172" t="s">
        <v>47</v>
      </c>
      <c r="D27" s="263" t="s">
        <v>25</v>
      </c>
      <c r="E27" s="263" t="str">
        <f t="shared" si="4"/>
        <v>ND</v>
      </c>
      <c r="F27" s="158"/>
      <c r="G27" s="190" t="s">
        <v>79</v>
      </c>
      <c r="H27" s="200" t="s">
        <v>25</v>
      </c>
      <c r="I27" s="200" t="s">
        <v>25</v>
      </c>
      <c r="J27" s="201" t="s">
        <v>25</v>
      </c>
      <c r="K27" s="200" t="s">
        <v>25</v>
      </c>
      <c r="L27" s="200" t="s">
        <v>25</v>
      </c>
      <c r="M27" s="200" t="s">
        <v>25</v>
      </c>
      <c r="N27" s="201" t="s">
        <v>25</v>
      </c>
      <c r="O27" s="202" t="s">
        <v>25</v>
      </c>
      <c r="P27" s="158"/>
      <c r="Q27" s="158"/>
    </row>
    <row r="28" spans="1:17" s="48" customFormat="1" ht="20.100000000000001" customHeight="1" x14ac:dyDescent="0.25">
      <c r="A28" s="158"/>
      <c r="B28" s="158"/>
      <c r="C28" s="181" t="s">
        <v>4</v>
      </c>
      <c r="D28" s="173">
        <f>+J28/1000000000</f>
        <v>0</v>
      </c>
      <c r="E28" s="173">
        <f>+N28/1000</f>
        <v>0</v>
      </c>
      <c r="F28" s="158"/>
      <c r="G28" s="197" t="s">
        <v>4</v>
      </c>
      <c r="H28" s="194">
        <v>1.2</v>
      </c>
      <c r="I28" s="194" t="s">
        <v>59</v>
      </c>
      <c r="J28" s="198">
        <f t="shared" ref="J28:J39" si="5">+$F$8*$M$9*$L$9*H28</f>
        <v>0</v>
      </c>
      <c r="K28" s="199" t="s">
        <v>89</v>
      </c>
      <c r="L28" s="194">
        <v>3.0000000000000001E-3</v>
      </c>
      <c r="M28" s="194" t="s">
        <v>96</v>
      </c>
      <c r="N28" s="195">
        <f>+$F$9*L28</f>
        <v>0</v>
      </c>
      <c r="O28" s="196" t="s">
        <v>98</v>
      </c>
      <c r="P28" s="158"/>
      <c r="Q28" s="158"/>
    </row>
    <row r="29" spans="1:17" s="48" customFormat="1" ht="20.100000000000001" customHeight="1" x14ac:dyDescent="0.25">
      <c r="A29" s="158"/>
      <c r="B29" s="158"/>
      <c r="C29" s="181" t="s">
        <v>7</v>
      </c>
      <c r="D29" s="173">
        <f t="shared" ref="D29:D30" si="6">+J29/1000000000</f>
        <v>0</v>
      </c>
      <c r="E29" s="173">
        <f>+N29/1000</f>
        <v>0</v>
      </c>
      <c r="F29" s="158"/>
      <c r="G29" s="197" t="s">
        <v>7</v>
      </c>
      <c r="H29" s="194">
        <v>2.5499999999999998</v>
      </c>
      <c r="I29" s="194" t="s">
        <v>59</v>
      </c>
      <c r="J29" s="198">
        <f t="shared" si="5"/>
        <v>0</v>
      </c>
      <c r="K29" s="199" t="s">
        <v>89</v>
      </c>
      <c r="L29" s="194">
        <v>6.5000000000000002E-2</v>
      </c>
      <c r="M29" s="194" t="s">
        <v>96</v>
      </c>
      <c r="N29" s="195">
        <f>+$F$9*L29</f>
        <v>0</v>
      </c>
      <c r="O29" s="196" t="s">
        <v>98</v>
      </c>
      <c r="P29" s="158"/>
      <c r="Q29" s="158"/>
    </row>
    <row r="30" spans="1:17" s="48" customFormat="1" ht="20.100000000000001" customHeight="1" x14ac:dyDescent="0.25">
      <c r="A30" s="158"/>
      <c r="B30" s="158"/>
      <c r="C30" s="181" t="s">
        <v>8</v>
      </c>
      <c r="D30" s="173">
        <f t="shared" si="6"/>
        <v>0</v>
      </c>
      <c r="E30" s="263" t="str">
        <f t="shared" si="4"/>
        <v>ND</v>
      </c>
      <c r="F30" s="158"/>
      <c r="G30" s="197" t="s">
        <v>8</v>
      </c>
      <c r="H30" s="194">
        <v>87.8</v>
      </c>
      <c r="I30" s="194" t="s">
        <v>59</v>
      </c>
      <c r="J30" s="198">
        <f t="shared" si="5"/>
        <v>0</v>
      </c>
      <c r="K30" s="199" t="s">
        <v>89</v>
      </c>
      <c r="L30" s="200" t="s">
        <v>25</v>
      </c>
      <c r="M30" s="200" t="s">
        <v>25</v>
      </c>
      <c r="N30" s="201" t="s">
        <v>25</v>
      </c>
      <c r="O30" s="202" t="s">
        <v>25</v>
      </c>
      <c r="P30" s="158"/>
      <c r="Q30" s="158"/>
    </row>
    <row r="31" spans="1:17" s="48" customFormat="1" ht="20.100000000000001" customHeight="1" x14ac:dyDescent="0.25">
      <c r="A31" s="158"/>
      <c r="B31" s="158"/>
      <c r="C31" s="181" t="s">
        <v>2</v>
      </c>
      <c r="D31" s="173">
        <f t="shared" si="0"/>
        <v>0</v>
      </c>
      <c r="E31" s="173">
        <f>+N31/1000</f>
        <v>0</v>
      </c>
      <c r="F31" s="158"/>
      <c r="G31" s="197" t="s">
        <v>2</v>
      </c>
      <c r="H31" s="194">
        <v>495</v>
      </c>
      <c r="I31" s="194" t="s">
        <v>58</v>
      </c>
      <c r="J31" s="198">
        <f t="shared" si="5"/>
        <v>0</v>
      </c>
      <c r="K31" s="199" t="s">
        <v>88</v>
      </c>
      <c r="L31" s="203">
        <v>120.29269652400001</v>
      </c>
      <c r="M31" s="194" t="s">
        <v>96</v>
      </c>
      <c r="N31" s="195">
        <f>+$F$9*L31</f>
        <v>0</v>
      </c>
      <c r="O31" s="196" t="s">
        <v>98</v>
      </c>
      <c r="P31" s="158"/>
      <c r="Q31" s="158"/>
    </row>
    <row r="32" spans="1:17" s="48" customFormat="1" ht="20.100000000000001" customHeight="1" x14ac:dyDescent="0.25">
      <c r="A32" s="158"/>
      <c r="B32" s="158"/>
      <c r="C32" s="204" t="s">
        <v>39</v>
      </c>
      <c r="D32" s="173">
        <f t="shared" si="0"/>
        <v>0</v>
      </c>
      <c r="E32" s="173">
        <f t="shared" ref="E32:E37" si="7">+N32/1000</f>
        <v>0</v>
      </c>
      <c r="F32" s="158"/>
      <c r="G32" s="205" t="s">
        <v>80</v>
      </c>
      <c r="H32" s="194">
        <v>0.6</v>
      </c>
      <c r="I32" s="194" t="s">
        <v>58</v>
      </c>
      <c r="J32" s="198">
        <f t="shared" si="5"/>
        <v>0</v>
      </c>
      <c r="K32" s="199" t="s">
        <v>88</v>
      </c>
      <c r="L32" s="203">
        <v>1.90548E-2</v>
      </c>
      <c r="M32" s="194" t="s">
        <v>96</v>
      </c>
      <c r="N32" s="195">
        <f t="shared" ref="N32:N39" si="8">+$F$9*L32</f>
        <v>0</v>
      </c>
      <c r="O32" s="196" t="s">
        <v>98</v>
      </c>
      <c r="P32" s="158"/>
      <c r="Q32" s="158"/>
    </row>
    <row r="33" spans="1:17" s="48" customFormat="1" ht="20.100000000000001" customHeight="1" x14ac:dyDescent="0.25">
      <c r="A33" s="158"/>
      <c r="B33" s="158"/>
      <c r="C33" s="181" t="s">
        <v>0</v>
      </c>
      <c r="D33" s="173">
        <f t="shared" si="0"/>
        <v>0</v>
      </c>
      <c r="E33" s="173">
        <f t="shared" si="7"/>
        <v>0</v>
      </c>
      <c r="F33" s="158"/>
      <c r="G33" s="197" t="s">
        <v>0</v>
      </c>
      <c r="H33" s="194">
        <v>142</v>
      </c>
      <c r="I33" s="194" t="s">
        <v>58</v>
      </c>
      <c r="J33" s="198">
        <f t="shared" si="5"/>
        <v>0</v>
      </c>
      <c r="K33" s="199" t="s">
        <v>88</v>
      </c>
      <c r="L33" s="203">
        <v>6.3502931800000004</v>
      </c>
      <c r="M33" s="194" t="s">
        <v>96</v>
      </c>
      <c r="N33" s="195">
        <f t="shared" si="8"/>
        <v>0</v>
      </c>
      <c r="O33" s="196" t="s">
        <v>98</v>
      </c>
      <c r="P33" s="158"/>
      <c r="Q33" s="158"/>
    </row>
    <row r="34" spans="1:17" s="48" customFormat="1" ht="20.100000000000001" customHeight="1" x14ac:dyDescent="0.25">
      <c r="A34" s="158"/>
      <c r="B34" s="158"/>
      <c r="C34" s="204" t="s">
        <v>40</v>
      </c>
      <c r="D34" s="173">
        <f t="shared" si="0"/>
        <v>0</v>
      </c>
      <c r="E34" s="173">
        <f t="shared" si="7"/>
        <v>0</v>
      </c>
      <c r="F34" s="158"/>
      <c r="G34" s="205" t="s">
        <v>81</v>
      </c>
      <c r="H34" s="194">
        <v>77400</v>
      </c>
      <c r="I34" s="194" t="s">
        <v>58</v>
      </c>
      <c r="J34" s="198">
        <f t="shared" si="5"/>
        <v>0</v>
      </c>
      <c r="K34" s="199" t="s">
        <v>88</v>
      </c>
      <c r="L34" s="203">
        <v>3057.9119999999998</v>
      </c>
      <c r="M34" s="194" t="s">
        <v>96</v>
      </c>
      <c r="N34" s="195">
        <f t="shared" si="8"/>
        <v>0</v>
      </c>
      <c r="O34" s="196" t="s">
        <v>98</v>
      </c>
      <c r="P34" s="158"/>
      <c r="Q34" s="158"/>
    </row>
    <row r="35" spans="1:17" s="48" customFormat="1" ht="20.100000000000001" customHeight="1" x14ac:dyDescent="0.25">
      <c r="A35" s="158"/>
      <c r="B35" s="158"/>
      <c r="C35" s="204" t="s">
        <v>41</v>
      </c>
      <c r="D35" s="173">
        <f t="shared" si="0"/>
        <v>0</v>
      </c>
      <c r="E35" s="173">
        <f t="shared" si="7"/>
        <v>0</v>
      </c>
      <c r="F35" s="158"/>
      <c r="G35" s="205" t="s">
        <v>82</v>
      </c>
      <c r="H35" s="194">
        <v>3</v>
      </c>
      <c r="I35" s="194" t="s">
        <v>58</v>
      </c>
      <c r="J35" s="198">
        <f t="shared" si="5"/>
        <v>0</v>
      </c>
      <c r="K35" s="199" t="s">
        <v>88</v>
      </c>
      <c r="L35" s="203">
        <v>9.5273999999999998E-2</v>
      </c>
      <c r="M35" s="194" t="s">
        <v>96</v>
      </c>
      <c r="N35" s="195">
        <f t="shared" si="8"/>
        <v>0</v>
      </c>
      <c r="O35" s="196" t="s">
        <v>98</v>
      </c>
      <c r="P35" s="158"/>
      <c r="Q35" s="158"/>
    </row>
    <row r="36" spans="1:17" s="48" customFormat="1" ht="20.100000000000001" customHeight="1" x14ac:dyDescent="0.25">
      <c r="A36" s="158"/>
      <c r="B36" s="158"/>
      <c r="C36" s="181" t="s">
        <v>23</v>
      </c>
      <c r="D36" s="173">
        <f t="shared" si="0"/>
        <v>0</v>
      </c>
      <c r="E36" s="173">
        <f t="shared" si="7"/>
        <v>0</v>
      </c>
      <c r="F36" s="158"/>
      <c r="G36" s="197" t="s">
        <v>23</v>
      </c>
      <c r="H36" s="194">
        <v>2.2999999999999998</v>
      </c>
      <c r="I36" s="194" t="s">
        <v>58</v>
      </c>
      <c r="J36" s="198">
        <f t="shared" si="5"/>
        <v>0</v>
      </c>
      <c r="K36" s="199" t="s">
        <v>88</v>
      </c>
      <c r="L36" s="194">
        <v>0.1</v>
      </c>
      <c r="M36" s="194" t="s">
        <v>96</v>
      </c>
      <c r="N36" s="195">
        <f t="shared" si="8"/>
        <v>0</v>
      </c>
      <c r="O36" s="196" t="s">
        <v>98</v>
      </c>
      <c r="P36" s="158"/>
      <c r="Q36" s="158"/>
    </row>
    <row r="37" spans="1:17" s="48" customFormat="1" ht="20.100000000000001" customHeight="1" x14ac:dyDescent="0.25">
      <c r="A37" s="158"/>
      <c r="B37" s="158"/>
      <c r="C37" s="181" t="s">
        <v>5</v>
      </c>
      <c r="D37" s="173">
        <f>+J37/1000000000</f>
        <v>0</v>
      </c>
      <c r="E37" s="173">
        <f t="shared" si="7"/>
        <v>0</v>
      </c>
      <c r="F37" s="158"/>
      <c r="G37" s="197" t="s">
        <v>5</v>
      </c>
      <c r="H37" s="194">
        <v>0.34100000000000003</v>
      </c>
      <c r="I37" s="194" t="s">
        <v>59</v>
      </c>
      <c r="J37" s="198">
        <f t="shared" si="5"/>
        <v>0</v>
      </c>
      <c r="K37" s="199" t="s">
        <v>89</v>
      </c>
      <c r="L37" s="194">
        <v>0.05</v>
      </c>
      <c r="M37" s="194" t="s">
        <v>96</v>
      </c>
      <c r="N37" s="195">
        <f t="shared" si="8"/>
        <v>0</v>
      </c>
      <c r="O37" s="196" t="s">
        <v>98</v>
      </c>
      <c r="P37" s="158"/>
      <c r="Q37" s="158"/>
    </row>
    <row r="38" spans="1:17" s="153" customFormat="1" ht="20.100000000000001" customHeight="1" x14ac:dyDescent="0.2">
      <c r="A38" s="206"/>
      <c r="B38" s="206"/>
      <c r="C38" s="181" t="s">
        <v>11</v>
      </c>
      <c r="D38" s="263" t="s">
        <v>25</v>
      </c>
      <c r="E38" s="263" t="str">
        <f t="shared" si="4"/>
        <v>ND</v>
      </c>
      <c r="F38" s="206"/>
      <c r="G38" s="197" t="s">
        <v>11</v>
      </c>
      <c r="H38" s="200" t="s">
        <v>25</v>
      </c>
      <c r="I38" s="200" t="s">
        <v>25</v>
      </c>
      <c r="J38" s="201" t="s">
        <v>25</v>
      </c>
      <c r="K38" s="200" t="s">
        <v>25</v>
      </c>
      <c r="L38" s="200" t="s">
        <v>25</v>
      </c>
      <c r="M38" s="200" t="s">
        <v>25</v>
      </c>
      <c r="N38" s="201" t="s">
        <v>25</v>
      </c>
      <c r="O38" s="202" t="s">
        <v>25</v>
      </c>
      <c r="P38" s="206"/>
      <c r="Q38" s="206"/>
    </row>
    <row r="39" spans="1:17" s="153" customFormat="1" ht="20.100000000000001" customHeight="1" x14ac:dyDescent="0.2">
      <c r="A39" s="206"/>
      <c r="B39" s="206"/>
      <c r="C39" s="181" t="s">
        <v>10</v>
      </c>
      <c r="D39" s="173">
        <f>+J39/1000000000000</f>
        <v>0</v>
      </c>
      <c r="E39" s="173">
        <f>+N39/1000000000000</f>
        <v>0</v>
      </c>
      <c r="F39" s="206"/>
      <c r="G39" s="197" t="s">
        <v>10</v>
      </c>
      <c r="H39" s="194">
        <v>2.5</v>
      </c>
      <c r="I39" s="194" t="s">
        <v>12</v>
      </c>
      <c r="J39" s="198">
        <f t="shared" si="5"/>
        <v>0</v>
      </c>
      <c r="K39" s="199" t="s">
        <v>106</v>
      </c>
      <c r="L39" s="194">
        <v>1.6</v>
      </c>
      <c r="M39" s="194" t="s">
        <v>99</v>
      </c>
      <c r="N39" s="195">
        <f t="shared" si="8"/>
        <v>0</v>
      </c>
      <c r="O39" s="196" t="s">
        <v>105</v>
      </c>
      <c r="P39" s="206"/>
      <c r="Q39" s="206"/>
    </row>
    <row r="40" spans="1:17" s="153" customFormat="1" ht="20.100000000000001" customHeight="1" x14ac:dyDescent="0.2">
      <c r="A40" s="206"/>
      <c r="B40" s="206"/>
      <c r="C40" s="181" t="s">
        <v>9</v>
      </c>
      <c r="D40" s="263" t="s">
        <v>25</v>
      </c>
      <c r="E40" s="263" t="str">
        <f t="shared" si="4"/>
        <v>ND</v>
      </c>
      <c r="F40" s="206"/>
      <c r="G40" s="197" t="s">
        <v>9</v>
      </c>
      <c r="H40" s="200" t="s">
        <v>25</v>
      </c>
      <c r="I40" s="200" t="s">
        <v>25</v>
      </c>
      <c r="J40" s="201" t="s">
        <v>25</v>
      </c>
      <c r="K40" s="200" t="s">
        <v>25</v>
      </c>
      <c r="L40" s="200" t="s">
        <v>25</v>
      </c>
      <c r="M40" s="200" t="s">
        <v>25</v>
      </c>
      <c r="N40" s="201" t="s">
        <v>25</v>
      </c>
      <c r="O40" s="202" t="s">
        <v>25</v>
      </c>
      <c r="P40" s="206"/>
      <c r="Q40" s="206"/>
    </row>
    <row r="41" spans="1:17" s="153" customFormat="1" ht="20.100000000000001" customHeight="1" x14ac:dyDescent="0.2">
      <c r="M41" s="154"/>
      <c r="N41" s="155"/>
      <c r="O41" s="156"/>
      <c r="P41" s="156"/>
    </row>
    <row r="42" spans="1:17" s="153" customFormat="1" ht="20.100000000000001" customHeight="1" x14ac:dyDescent="0.2">
      <c r="O42" s="156"/>
      <c r="P42" s="156"/>
    </row>
    <row r="43" spans="1:17" s="153" customFormat="1" ht="20.100000000000001" customHeight="1" x14ac:dyDescent="0.2">
      <c r="G43" s="157"/>
    </row>
    <row r="44" spans="1:17" s="153" customFormat="1" ht="20.100000000000001" customHeight="1" x14ac:dyDescent="0.2">
      <c r="G44" s="157"/>
    </row>
    <row r="45" spans="1:17" s="153" customFormat="1" ht="20.100000000000001" customHeight="1" x14ac:dyDescent="0.2">
      <c r="G45" s="65"/>
    </row>
    <row r="46" spans="1:17" s="153" customFormat="1" ht="20.100000000000001" customHeight="1" x14ac:dyDescent="0.2"/>
    <row r="47" spans="1:17" s="153" customFormat="1" ht="20.100000000000001" customHeight="1" x14ac:dyDescent="0.2"/>
    <row r="48" spans="1:17" s="153" customFormat="1" ht="20.100000000000001" customHeight="1" x14ac:dyDescent="0.2"/>
    <row r="49" spans="4:9" s="153" customFormat="1" ht="20.100000000000001" customHeight="1" x14ac:dyDescent="0.2"/>
    <row r="50" spans="4:9" s="153" customFormat="1" ht="20.100000000000001" customHeight="1" x14ac:dyDescent="0.2"/>
    <row r="51" spans="4:9" s="153" customFormat="1" ht="20.100000000000001" customHeight="1" x14ac:dyDescent="0.2"/>
    <row r="52" spans="4:9" s="153" customFormat="1" ht="20.100000000000001" customHeight="1" x14ac:dyDescent="0.2"/>
    <row r="53" spans="4:9" s="153" customFormat="1" ht="20.100000000000001" customHeight="1" x14ac:dyDescent="0.2"/>
    <row r="54" spans="4:9" s="153" customFormat="1" ht="20.100000000000001" customHeight="1" x14ac:dyDescent="0.2"/>
    <row r="55" spans="4:9" s="153" customFormat="1" ht="20.100000000000001" customHeight="1" x14ac:dyDescent="0.2"/>
    <row r="56" spans="4:9" s="153" customFormat="1" ht="20.100000000000001" customHeight="1" x14ac:dyDescent="0.2"/>
    <row r="57" spans="4:9" s="48" customFormat="1" ht="20.100000000000001" customHeight="1" x14ac:dyDescent="0.25">
      <c r="D57" s="144"/>
      <c r="E57" s="144"/>
      <c r="F57" s="144"/>
      <c r="G57" s="144"/>
      <c r="H57" s="144"/>
      <c r="I57" s="144"/>
    </row>
    <row r="58" spans="4:9" s="48" customFormat="1" ht="20.100000000000001" customHeight="1" x14ac:dyDescent="0.25">
      <c r="D58" s="144"/>
      <c r="E58" s="144"/>
      <c r="F58" s="144"/>
      <c r="G58" s="144"/>
      <c r="H58" s="144"/>
      <c r="I58" s="144"/>
    </row>
    <row r="59" spans="4:9" s="48" customFormat="1" ht="20.100000000000001" customHeight="1" x14ac:dyDescent="0.25">
      <c r="D59" s="144"/>
      <c r="E59" s="144"/>
      <c r="F59" s="144"/>
      <c r="G59" s="144"/>
      <c r="H59" s="144"/>
      <c r="I59" s="144"/>
    </row>
    <row r="60" spans="4:9" s="48" customFormat="1" ht="20.100000000000001" customHeight="1" x14ac:dyDescent="0.25">
      <c r="D60" s="144"/>
      <c r="E60" s="144"/>
      <c r="F60" s="144"/>
      <c r="G60" s="144"/>
      <c r="H60" s="144"/>
      <c r="I60" s="144"/>
    </row>
    <row r="61" spans="4:9" s="48" customFormat="1" ht="20.100000000000001" customHeight="1" x14ac:dyDescent="0.25">
      <c r="D61" s="144"/>
      <c r="E61" s="144"/>
      <c r="F61" s="144"/>
      <c r="G61" s="144"/>
      <c r="H61" s="144"/>
      <c r="I61" s="144"/>
    </row>
    <row r="62" spans="4:9" s="48" customFormat="1" ht="20.100000000000001" customHeight="1" x14ac:dyDescent="0.25">
      <c r="D62" s="144"/>
      <c r="E62" s="144"/>
      <c r="F62" s="144"/>
      <c r="G62" s="144"/>
      <c r="H62" s="144"/>
      <c r="I62" s="144"/>
    </row>
    <row r="63" spans="4:9" s="48" customFormat="1" ht="20.100000000000001" customHeight="1" x14ac:dyDescent="0.25">
      <c r="D63" s="144"/>
      <c r="E63" s="144"/>
      <c r="F63" s="144"/>
      <c r="G63" s="144"/>
      <c r="H63" s="144"/>
      <c r="I63" s="144"/>
    </row>
    <row r="64" spans="4:9" s="48" customFormat="1" ht="20.100000000000001" customHeight="1" x14ac:dyDescent="0.25">
      <c r="D64" s="144"/>
      <c r="E64" s="144"/>
      <c r="F64" s="144"/>
      <c r="G64" s="144"/>
      <c r="H64" s="144"/>
      <c r="I64" s="144"/>
    </row>
    <row r="65" spans="4:9" s="48" customFormat="1" ht="20.100000000000001" customHeight="1" x14ac:dyDescent="0.25">
      <c r="D65" s="144"/>
      <c r="E65" s="144"/>
      <c r="F65" s="144"/>
      <c r="G65" s="144"/>
      <c r="H65" s="144"/>
      <c r="I65" s="144"/>
    </row>
    <row r="66" spans="4:9" s="48" customFormat="1" ht="20.100000000000001" customHeight="1" x14ac:dyDescent="0.25">
      <c r="D66" s="144"/>
      <c r="E66" s="144"/>
      <c r="F66" s="144"/>
      <c r="G66" s="144"/>
      <c r="H66" s="144"/>
      <c r="I66" s="144"/>
    </row>
    <row r="67" spans="4:9" s="48" customFormat="1" ht="20.100000000000001" customHeight="1" x14ac:dyDescent="0.25">
      <c r="D67" s="144"/>
      <c r="E67" s="144"/>
      <c r="F67" s="144"/>
      <c r="G67" s="144"/>
      <c r="H67" s="144"/>
      <c r="I67" s="144"/>
    </row>
    <row r="68" spans="4:9" s="48" customFormat="1" ht="20.100000000000001" customHeight="1" x14ac:dyDescent="0.25">
      <c r="D68" s="144"/>
      <c r="E68" s="144"/>
      <c r="F68" s="144"/>
      <c r="G68" s="144"/>
      <c r="H68" s="144"/>
      <c r="I68" s="144"/>
    </row>
    <row r="69" spans="4:9" s="48" customFormat="1" ht="20.100000000000001" customHeight="1" x14ac:dyDescent="0.25">
      <c r="D69" s="144"/>
      <c r="E69" s="144"/>
      <c r="F69" s="144"/>
      <c r="G69" s="144"/>
      <c r="H69" s="144"/>
      <c r="I69" s="144"/>
    </row>
    <row r="70" spans="4:9" s="48" customFormat="1" ht="20.100000000000001" customHeight="1" x14ac:dyDescent="0.25">
      <c r="D70" s="144"/>
      <c r="E70" s="144"/>
      <c r="F70" s="144"/>
      <c r="G70" s="144"/>
      <c r="H70" s="144"/>
      <c r="I70" s="144"/>
    </row>
    <row r="71" spans="4:9" s="48" customFormat="1" ht="20.100000000000001" customHeight="1" x14ac:dyDescent="0.25">
      <c r="D71" s="144"/>
      <c r="E71" s="144"/>
      <c r="F71" s="144"/>
      <c r="G71" s="144"/>
      <c r="H71" s="144"/>
      <c r="I71" s="144"/>
    </row>
    <row r="72" spans="4:9" s="48" customFormat="1" x14ac:dyDescent="0.25">
      <c r="D72" s="144"/>
      <c r="E72" s="144"/>
      <c r="F72" s="144"/>
      <c r="G72" s="144"/>
      <c r="H72" s="144"/>
      <c r="I72" s="144"/>
    </row>
    <row r="73" spans="4:9" s="48" customFormat="1" x14ac:dyDescent="0.25">
      <c r="D73" s="144"/>
      <c r="E73" s="144"/>
      <c r="F73" s="144"/>
      <c r="G73" s="144"/>
      <c r="H73" s="144"/>
      <c r="I73" s="144"/>
    </row>
    <row r="74" spans="4:9" s="48" customFormat="1" x14ac:dyDescent="0.25">
      <c r="D74" s="144"/>
      <c r="E74" s="144"/>
      <c r="F74" s="144"/>
      <c r="G74" s="144"/>
      <c r="H74" s="144"/>
      <c r="I74" s="144"/>
    </row>
    <row r="75" spans="4:9" s="48" customFormat="1" x14ac:dyDescent="0.25">
      <c r="D75" s="144"/>
      <c r="E75" s="144"/>
      <c r="F75" s="144"/>
      <c r="G75" s="144"/>
      <c r="H75" s="144"/>
      <c r="I75" s="144"/>
    </row>
    <row r="76" spans="4:9" s="48" customFormat="1" x14ac:dyDescent="0.25">
      <c r="D76" s="144"/>
      <c r="E76" s="144"/>
      <c r="F76" s="144"/>
      <c r="G76" s="144"/>
      <c r="H76" s="144"/>
      <c r="I76" s="144"/>
    </row>
    <row r="77" spans="4:9" s="48" customFormat="1" x14ac:dyDescent="0.25">
      <c r="D77" s="144"/>
      <c r="E77" s="144"/>
      <c r="F77" s="144"/>
      <c r="G77" s="144"/>
      <c r="H77" s="144"/>
      <c r="I77" s="144"/>
    </row>
    <row r="78" spans="4:9" s="48" customFormat="1" x14ac:dyDescent="0.25">
      <c r="D78" s="144"/>
      <c r="E78" s="144"/>
      <c r="F78" s="144"/>
      <c r="G78" s="144"/>
      <c r="H78" s="144"/>
      <c r="I78" s="144"/>
    </row>
    <row r="79" spans="4:9" s="48" customFormat="1" x14ac:dyDescent="0.25">
      <c r="D79" s="144"/>
      <c r="E79" s="144"/>
      <c r="F79" s="144"/>
      <c r="G79" s="144"/>
      <c r="H79" s="144"/>
      <c r="I79" s="144"/>
    </row>
    <row r="80" spans="4:9" s="48" customFormat="1" x14ac:dyDescent="0.25">
      <c r="D80" s="144"/>
      <c r="E80" s="144"/>
      <c r="F80" s="144"/>
      <c r="G80" s="144"/>
      <c r="H80" s="144"/>
      <c r="I80" s="144"/>
    </row>
    <row r="81" spans="4:9" s="48" customFormat="1" x14ac:dyDescent="0.25">
      <c r="D81" s="144"/>
      <c r="E81" s="144"/>
      <c r="F81" s="144"/>
      <c r="G81" s="144"/>
      <c r="H81" s="144"/>
      <c r="I81" s="144"/>
    </row>
    <row r="82" spans="4:9" s="48" customFormat="1" x14ac:dyDescent="0.25">
      <c r="D82" s="144"/>
      <c r="E82" s="144"/>
      <c r="F82" s="144"/>
      <c r="G82" s="144"/>
      <c r="H82" s="144"/>
      <c r="I82" s="144"/>
    </row>
    <row r="83" spans="4:9" s="48" customFormat="1" x14ac:dyDescent="0.25">
      <c r="D83" s="144"/>
      <c r="E83" s="144"/>
      <c r="F83" s="144"/>
      <c r="G83" s="144"/>
      <c r="H83" s="144"/>
      <c r="I83" s="144"/>
    </row>
    <row r="84" spans="4:9" s="48" customFormat="1" x14ac:dyDescent="0.25">
      <c r="D84" s="144"/>
      <c r="E84" s="144"/>
      <c r="F84" s="144"/>
      <c r="G84" s="144"/>
      <c r="H84" s="144"/>
      <c r="I84" s="144"/>
    </row>
    <row r="85" spans="4:9" s="48" customFormat="1" x14ac:dyDescent="0.25">
      <c r="D85" s="144"/>
      <c r="E85" s="144"/>
      <c r="F85" s="144"/>
      <c r="G85" s="144"/>
      <c r="H85" s="144"/>
      <c r="I85" s="144"/>
    </row>
    <row r="86" spans="4:9" s="48" customFormat="1" x14ac:dyDescent="0.25">
      <c r="D86" s="144"/>
      <c r="E86" s="144"/>
      <c r="F86" s="144"/>
      <c r="G86" s="144"/>
      <c r="H86" s="144"/>
      <c r="I86" s="144"/>
    </row>
    <row r="87" spans="4:9" s="48" customFormat="1" x14ac:dyDescent="0.25">
      <c r="D87" s="144"/>
      <c r="E87" s="144"/>
      <c r="F87" s="144"/>
      <c r="G87" s="144"/>
      <c r="H87" s="144"/>
      <c r="I87" s="144"/>
    </row>
    <row r="88" spans="4:9" s="48" customFormat="1" x14ac:dyDescent="0.25">
      <c r="D88" s="144"/>
      <c r="E88" s="144"/>
      <c r="F88" s="144"/>
      <c r="G88" s="144"/>
      <c r="H88" s="144"/>
      <c r="I88" s="144"/>
    </row>
    <row r="89" spans="4:9" s="48" customFormat="1" x14ac:dyDescent="0.25">
      <c r="D89" s="144"/>
      <c r="E89" s="144"/>
      <c r="F89" s="144"/>
      <c r="G89" s="144"/>
      <c r="H89" s="144"/>
      <c r="I89" s="144"/>
    </row>
    <row r="90" spans="4:9" s="48" customFormat="1" x14ac:dyDescent="0.25">
      <c r="D90" s="144"/>
      <c r="E90" s="144"/>
      <c r="F90" s="144"/>
      <c r="G90" s="144"/>
      <c r="H90" s="144"/>
      <c r="I90" s="144"/>
    </row>
    <row r="91" spans="4:9" s="48" customFormat="1" x14ac:dyDescent="0.25">
      <c r="D91" s="144"/>
      <c r="E91" s="144"/>
      <c r="F91" s="144"/>
      <c r="G91" s="144"/>
      <c r="H91" s="144"/>
      <c r="I91" s="144"/>
    </row>
    <row r="92" spans="4:9" s="48" customFormat="1" x14ac:dyDescent="0.25">
      <c r="D92" s="144"/>
      <c r="E92" s="144"/>
      <c r="F92" s="144"/>
      <c r="G92" s="144"/>
      <c r="H92" s="144"/>
      <c r="I92" s="144"/>
    </row>
    <row r="93" spans="4:9" s="48" customFormat="1" x14ac:dyDescent="0.25">
      <c r="D93" s="144"/>
      <c r="E93" s="144"/>
      <c r="F93" s="144"/>
      <c r="G93" s="144"/>
      <c r="H93" s="144"/>
      <c r="I93" s="144"/>
    </row>
    <row r="94" spans="4:9" s="48" customFormat="1" x14ac:dyDescent="0.25">
      <c r="D94" s="144"/>
      <c r="E94" s="144"/>
      <c r="F94" s="144"/>
      <c r="G94" s="144"/>
      <c r="H94" s="144"/>
      <c r="I94" s="144"/>
    </row>
    <row r="95" spans="4:9" s="48" customFormat="1" x14ac:dyDescent="0.25">
      <c r="D95" s="144"/>
      <c r="E95" s="144"/>
      <c r="F95" s="144"/>
      <c r="G95" s="144"/>
      <c r="H95" s="144"/>
      <c r="I95" s="144"/>
    </row>
    <row r="96" spans="4:9" s="48" customFormat="1" x14ac:dyDescent="0.25">
      <c r="D96" s="144"/>
      <c r="E96" s="144"/>
      <c r="F96" s="144"/>
      <c r="G96" s="144"/>
      <c r="H96" s="144"/>
      <c r="I96" s="144"/>
    </row>
    <row r="97" spans="4:9" s="48" customFormat="1" x14ac:dyDescent="0.25">
      <c r="D97" s="144"/>
      <c r="E97" s="144"/>
      <c r="F97" s="144"/>
      <c r="G97" s="144"/>
      <c r="H97" s="144"/>
      <c r="I97" s="144"/>
    </row>
    <row r="98" spans="4:9" s="48" customFormat="1" x14ac:dyDescent="0.25">
      <c r="D98" s="144"/>
      <c r="E98" s="144"/>
      <c r="F98" s="144"/>
      <c r="G98" s="144"/>
      <c r="H98" s="144"/>
      <c r="I98" s="144"/>
    </row>
    <row r="99" spans="4:9" s="48" customFormat="1" x14ac:dyDescent="0.25">
      <c r="D99" s="144"/>
      <c r="E99" s="144"/>
      <c r="F99" s="144"/>
      <c r="G99" s="144"/>
      <c r="H99" s="144"/>
      <c r="I99" s="144"/>
    </row>
    <row r="100" spans="4:9" s="48" customFormat="1" x14ac:dyDescent="0.25">
      <c r="D100" s="144"/>
      <c r="E100" s="144"/>
      <c r="F100" s="144"/>
      <c r="G100" s="144"/>
      <c r="H100" s="144"/>
      <c r="I100" s="144"/>
    </row>
    <row r="101" spans="4:9" s="48" customFormat="1" x14ac:dyDescent="0.25">
      <c r="D101" s="144"/>
      <c r="E101" s="144"/>
      <c r="F101" s="144"/>
      <c r="G101" s="144"/>
      <c r="H101" s="144"/>
      <c r="I101" s="144"/>
    </row>
    <row r="102" spans="4:9" s="48" customFormat="1" x14ac:dyDescent="0.25">
      <c r="D102" s="144"/>
      <c r="E102" s="144"/>
      <c r="F102" s="144"/>
      <c r="G102" s="144"/>
      <c r="H102" s="144"/>
      <c r="I102" s="144"/>
    </row>
    <row r="103" spans="4:9" s="48" customFormat="1" x14ac:dyDescent="0.25">
      <c r="D103" s="144"/>
      <c r="E103" s="144"/>
      <c r="F103" s="144"/>
      <c r="G103" s="144"/>
      <c r="H103" s="144"/>
      <c r="I103" s="144"/>
    </row>
    <row r="104" spans="4:9" s="48" customFormat="1" x14ac:dyDescent="0.25">
      <c r="D104" s="144"/>
      <c r="E104" s="144"/>
      <c r="F104" s="144"/>
      <c r="G104" s="144"/>
      <c r="H104" s="144"/>
      <c r="I104" s="144"/>
    </row>
    <row r="105" spans="4:9" s="48" customFormat="1" x14ac:dyDescent="0.25">
      <c r="D105" s="144"/>
      <c r="E105" s="144"/>
      <c r="F105" s="144"/>
      <c r="G105" s="144"/>
      <c r="H105" s="144"/>
      <c r="I105" s="144"/>
    </row>
    <row r="106" spans="4:9" s="48" customFormat="1" x14ac:dyDescent="0.25">
      <c r="D106" s="144"/>
      <c r="E106" s="144"/>
      <c r="F106" s="144"/>
      <c r="G106" s="144"/>
      <c r="H106" s="144"/>
      <c r="I106" s="144"/>
    </row>
    <row r="107" spans="4:9" s="48" customFormat="1" x14ac:dyDescent="0.25">
      <c r="D107" s="144"/>
      <c r="E107" s="144"/>
      <c r="F107" s="144"/>
      <c r="G107" s="144"/>
      <c r="H107" s="144"/>
      <c r="I107" s="144"/>
    </row>
    <row r="108" spans="4:9" s="48" customFormat="1" x14ac:dyDescent="0.25">
      <c r="D108" s="144"/>
      <c r="E108" s="144"/>
      <c r="F108" s="144"/>
      <c r="G108" s="144"/>
      <c r="H108" s="144"/>
      <c r="I108" s="144"/>
    </row>
    <row r="109" spans="4:9" s="48" customFormat="1" x14ac:dyDescent="0.25">
      <c r="D109" s="144"/>
      <c r="E109" s="144"/>
      <c r="F109" s="144"/>
      <c r="G109" s="144"/>
      <c r="H109" s="144"/>
      <c r="I109" s="144"/>
    </row>
    <row r="110" spans="4:9" s="48" customFormat="1" x14ac:dyDescent="0.25">
      <c r="D110" s="144"/>
      <c r="E110" s="144"/>
      <c r="F110" s="144"/>
      <c r="G110" s="144"/>
      <c r="H110" s="144"/>
      <c r="I110" s="144"/>
    </row>
    <row r="111" spans="4:9" s="48" customFormat="1" x14ac:dyDescent="0.25">
      <c r="D111" s="144"/>
      <c r="E111" s="144"/>
      <c r="F111" s="144"/>
      <c r="G111" s="144"/>
      <c r="H111" s="144"/>
      <c r="I111" s="144"/>
    </row>
    <row r="112" spans="4:9" s="48" customFormat="1" x14ac:dyDescent="0.25">
      <c r="D112" s="144"/>
      <c r="E112" s="144"/>
      <c r="F112" s="144"/>
      <c r="G112" s="144"/>
      <c r="H112" s="144"/>
      <c r="I112" s="144"/>
    </row>
    <row r="113" spans="4:9" s="48" customFormat="1" x14ac:dyDescent="0.25">
      <c r="D113" s="144"/>
      <c r="E113" s="144"/>
      <c r="F113" s="144"/>
      <c r="G113" s="144"/>
      <c r="H113" s="144"/>
      <c r="I113" s="144"/>
    </row>
    <row r="114" spans="4:9" s="48" customFormat="1" x14ac:dyDescent="0.25">
      <c r="D114" s="144"/>
      <c r="E114" s="144"/>
      <c r="F114" s="144"/>
      <c r="G114" s="144"/>
      <c r="H114" s="144"/>
      <c r="I114" s="144"/>
    </row>
    <row r="115" spans="4:9" s="48" customFormat="1" x14ac:dyDescent="0.25">
      <c r="D115" s="144"/>
      <c r="E115" s="144"/>
      <c r="F115" s="144"/>
      <c r="G115" s="144"/>
      <c r="H115" s="144"/>
      <c r="I115" s="144"/>
    </row>
    <row r="116" spans="4:9" s="48" customFormat="1" x14ac:dyDescent="0.25">
      <c r="D116" s="144"/>
      <c r="E116" s="144"/>
      <c r="F116" s="144"/>
      <c r="G116" s="144"/>
      <c r="H116" s="144"/>
      <c r="I116" s="144"/>
    </row>
    <row r="117" spans="4:9" s="48" customFormat="1" x14ac:dyDescent="0.25">
      <c r="D117" s="144"/>
      <c r="E117" s="144"/>
      <c r="F117" s="144"/>
      <c r="G117" s="144"/>
      <c r="H117" s="144"/>
      <c r="I117" s="144"/>
    </row>
    <row r="118" spans="4:9" s="48" customFormat="1" x14ac:dyDescent="0.25">
      <c r="D118" s="144"/>
      <c r="E118" s="144"/>
      <c r="F118" s="144"/>
      <c r="G118" s="144"/>
      <c r="H118" s="144"/>
      <c r="I118" s="144"/>
    </row>
    <row r="119" spans="4:9" s="48" customFormat="1" x14ac:dyDescent="0.25">
      <c r="D119" s="144"/>
      <c r="E119" s="144"/>
      <c r="F119" s="144"/>
      <c r="G119" s="144"/>
      <c r="H119" s="144"/>
      <c r="I119" s="144"/>
    </row>
    <row r="120" spans="4:9" s="48" customFormat="1" x14ac:dyDescent="0.25">
      <c r="D120" s="144"/>
      <c r="E120" s="144"/>
      <c r="F120" s="144"/>
      <c r="G120" s="144"/>
      <c r="H120" s="144"/>
      <c r="I120" s="144"/>
    </row>
    <row r="121" spans="4:9" s="48" customFormat="1" x14ac:dyDescent="0.25">
      <c r="D121" s="144"/>
      <c r="E121" s="144"/>
      <c r="F121" s="144"/>
      <c r="G121" s="144"/>
      <c r="H121" s="144"/>
      <c r="I121" s="144"/>
    </row>
    <row r="122" spans="4:9" s="48" customFormat="1" x14ac:dyDescent="0.25">
      <c r="D122" s="144"/>
      <c r="E122" s="144"/>
      <c r="F122" s="144"/>
      <c r="G122" s="144"/>
      <c r="H122" s="144"/>
      <c r="I122" s="144"/>
    </row>
    <row r="123" spans="4:9" s="48" customFormat="1" x14ac:dyDescent="0.25">
      <c r="D123" s="144"/>
      <c r="E123" s="144"/>
      <c r="F123" s="144"/>
      <c r="G123" s="144"/>
      <c r="H123" s="144"/>
      <c r="I123" s="144"/>
    </row>
    <row r="124" spans="4:9" s="48" customFormat="1" x14ac:dyDescent="0.25">
      <c r="D124" s="144"/>
      <c r="E124" s="144"/>
      <c r="F124" s="144"/>
      <c r="G124" s="144"/>
      <c r="H124" s="144"/>
      <c r="I124" s="144"/>
    </row>
    <row r="125" spans="4:9" s="48" customFormat="1" x14ac:dyDescent="0.25">
      <c r="D125" s="144"/>
      <c r="E125" s="144"/>
      <c r="F125" s="144"/>
      <c r="G125" s="144"/>
      <c r="H125" s="144"/>
      <c r="I125" s="144"/>
    </row>
    <row r="126" spans="4:9" s="48" customFormat="1" x14ac:dyDescent="0.25">
      <c r="D126" s="144"/>
      <c r="E126" s="144"/>
      <c r="F126" s="144"/>
      <c r="G126" s="144"/>
      <c r="H126" s="144"/>
      <c r="I126" s="144"/>
    </row>
    <row r="127" spans="4:9" s="48" customFormat="1" x14ac:dyDescent="0.25">
      <c r="D127" s="144"/>
      <c r="E127" s="144"/>
      <c r="F127" s="144"/>
      <c r="G127" s="144"/>
      <c r="H127" s="144"/>
      <c r="I127" s="144"/>
    </row>
    <row r="128" spans="4:9" s="48" customFormat="1" x14ac:dyDescent="0.25">
      <c r="D128" s="144"/>
      <c r="E128" s="144"/>
      <c r="F128" s="144"/>
      <c r="G128" s="144"/>
      <c r="H128" s="144"/>
      <c r="I128" s="144"/>
    </row>
    <row r="129" spans="4:9" s="48" customFormat="1" x14ac:dyDescent="0.25">
      <c r="D129" s="144"/>
      <c r="E129" s="144"/>
      <c r="F129" s="144"/>
      <c r="G129" s="144"/>
      <c r="H129" s="144"/>
      <c r="I129" s="144"/>
    </row>
    <row r="130" spans="4:9" s="48" customFormat="1" x14ac:dyDescent="0.25">
      <c r="D130" s="144"/>
      <c r="E130" s="144"/>
      <c r="F130" s="144"/>
      <c r="G130" s="144"/>
      <c r="H130" s="144"/>
      <c r="I130" s="144"/>
    </row>
    <row r="131" spans="4:9" s="48" customFormat="1" x14ac:dyDescent="0.25">
      <c r="D131" s="144"/>
      <c r="E131" s="144"/>
      <c r="F131" s="144"/>
      <c r="G131" s="144"/>
      <c r="H131" s="144"/>
      <c r="I131" s="144"/>
    </row>
    <row r="132" spans="4:9" s="48" customFormat="1" x14ac:dyDescent="0.25">
      <c r="D132" s="144"/>
      <c r="E132" s="144"/>
      <c r="F132" s="144"/>
      <c r="G132" s="144"/>
      <c r="H132" s="144"/>
      <c r="I132" s="144"/>
    </row>
    <row r="133" spans="4:9" s="48" customFormat="1" x14ac:dyDescent="0.25">
      <c r="D133" s="144"/>
      <c r="E133" s="144"/>
      <c r="F133" s="144"/>
      <c r="G133" s="144"/>
      <c r="H133" s="144"/>
      <c r="I133" s="144"/>
    </row>
    <row r="134" spans="4:9" s="48" customFormat="1" x14ac:dyDescent="0.25">
      <c r="D134" s="144"/>
      <c r="E134" s="144"/>
      <c r="F134" s="144"/>
      <c r="G134" s="144"/>
      <c r="H134" s="144"/>
      <c r="I134" s="144"/>
    </row>
    <row r="135" spans="4:9" s="48" customFormat="1" x14ac:dyDescent="0.25">
      <c r="D135" s="144"/>
      <c r="E135" s="144"/>
      <c r="F135" s="144"/>
      <c r="G135" s="144"/>
      <c r="H135" s="144"/>
      <c r="I135" s="144"/>
    </row>
    <row r="136" spans="4:9" s="48" customFormat="1" x14ac:dyDescent="0.25">
      <c r="D136" s="144"/>
      <c r="E136" s="144"/>
      <c r="F136" s="144"/>
      <c r="G136" s="144"/>
      <c r="H136" s="144"/>
      <c r="I136" s="144"/>
    </row>
    <row r="137" spans="4:9" s="48" customFormat="1" x14ac:dyDescent="0.25">
      <c r="D137" s="144"/>
      <c r="E137" s="144"/>
      <c r="F137" s="144"/>
      <c r="G137" s="144"/>
      <c r="H137" s="144"/>
      <c r="I137" s="144"/>
    </row>
    <row r="138" spans="4:9" s="48" customFormat="1" x14ac:dyDescent="0.25">
      <c r="D138" s="144"/>
      <c r="E138" s="144"/>
      <c r="F138" s="144"/>
      <c r="G138" s="144"/>
      <c r="H138" s="144"/>
      <c r="I138" s="144"/>
    </row>
    <row r="139" spans="4:9" s="48" customFormat="1" x14ac:dyDescent="0.25">
      <c r="D139" s="144"/>
      <c r="E139" s="144"/>
      <c r="F139" s="144"/>
      <c r="G139" s="144"/>
      <c r="H139" s="144"/>
      <c r="I139" s="144"/>
    </row>
    <row r="140" spans="4:9" s="48" customFormat="1" x14ac:dyDescent="0.25">
      <c r="D140" s="144"/>
      <c r="E140" s="144"/>
      <c r="F140" s="144"/>
      <c r="G140" s="144"/>
      <c r="H140" s="144"/>
      <c r="I140" s="144"/>
    </row>
    <row r="141" spans="4:9" s="48" customFormat="1" x14ac:dyDescent="0.25">
      <c r="D141" s="144"/>
      <c r="E141" s="144"/>
      <c r="F141" s="144"/>
      <c r="G141" s="144"/>
      <c r="H141" s="144"/>
      <c r="I141" s="144"/>
    </row>
    <row r="142" spans="4:9" s="48" customFormat="1" x14ac:dyDescent="0.25">
      <c r="D142" s="144"/>
      <c r="E142" s="144"/>
      <c r="F142" s="144"/>
      <c r="G142" s="144"/>
      <c r="H142" s="144"/>
      <c r="I142" s="144"/>
    </row>
    <row r="143" spans="4:9" s="48" customFormat="1" x14ac:dyDescent="0.25">
      <c r="D143" s="144"/>
      <c r="E143" s="144"/>
      <c r="F143" s="144"/>
      <c r="G143" s="144"/>
      <c r="H143" s="144"/>
      <c r="I143" s="144"/>
    </row>
    <row r="144" spans="4:9" s="48" customFormat="1" x14ac:dyDescent="0.25">
      <c r="D144" s="144"/>
      <c r="E144" s="144"/>
      <c r="F144" s="144"/>
      <c r="G144" s="144"/>
      <c r="H144" s="144"/>
      <c r="I144" s="144"/>
    </row>
  </sheetData>
  <sheetProtection formatCells="0" formatColumns="0" formatRows="0" insertColumns="0" insertRows="0" insertHyperlinks="0" deleteColumns="0" deleteRows="0" sort="0" autoFilter="0" pivotTables="0"/>
  <mergeCells count="25">
    <mergeCell ref="A1:H3"/>
    <mergeCell ref="J5:M6"/>
    <mergeCell ref="B13:C14"/>
    <mergeCell ref="F13:G14"/>
    <mergeCell ref="B5:D6"/>
    <mergeCell ref="C7:I7"/>
    <mergeCell ref="M7:M8"/>
    <mergeCell ref="L7:L8"/>
    <mergeCell ref="K7:K8"/>
    <mergeCell ref="E10:I10"/>
    <mergeCell ref="F8:H8"/>
    <mergeCell ref="D15:E15"/>
    <mergeCell ref="N15:N16"/>
    <mergeCell ref="C15:C16"/>
    <mergeCell ref="C8:D9"/>
    <mergeCell ref="C10:D10"/>
    <mergeCell ref="I15:I16"/>
    <mergeCell ref="J15:J16"/>
    <mergeCell ref="O15:O16"/>
    <mergeCell ref="K15:K16"/>
    <mergeCell ref="L15:L16"/>
    <mergeCell ref="M15:M16"/>
    <mergeCell ref="F9:H9"/>
    <mergeCell ref="G15:G16"/>
    <mergeCell ref="H15:H16"/>
  </mergeCells>
  <phoneticPr fontId="20" type="noConversion"/>
  <conditionalFormatting sqref="P7:P9 P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P5" location="Instrucciones!A1" display="Inicio"/>
    <hyperlink ref="P7" location="'Combustibles gaseosos'!A1" display="Gaseoso"/>
    <hyperlink ref="P8" location="'Combustibles líquidos ligeros'!A1" display="Líquidos Ligeros"/>
    <hyperlink ref="P9" location="Biomasa!A1" display="Biomasa"/>
    <hyperlink ref="P6" location="'Combustibles sólidos'!A1" display="Sólido"/>
  </hyperlinks>
  <pageMargins left="0.75" right="0.75" top="1" bottom="1" header="0.5" footer="0.5"/>
  <pageSetup orientation="portrait" horizontalDpi="4294967292" verticalDpi="4294967292"/>
  <ignoredErrors>
    <ignoredError sqref="E30 J20 D20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5"/>
  </sheetPr>
  <dimension ref="A1:CA72"/>
  <sheetViews>
    <sheetView workbookViewId="0">
      <selection activeCell="D3" sqref="D3"/>
    </sheetView>
  </sheetViews>
  <sheetFormatPr baseColWidth="10" defaultColWidth="10.88671875" defaultRowHeight="15.75" x14ac:dyDescent="0.25"/>
  <cols>
    <col min="1" max="1" width="4.109375" style="49" customWidth="1"/>
    <col min="2" max="2" width="4" style="49" customWidth="1"/>
    <col min="3" max="4" width="12.109375" style="49" customWidth="1"/>
    <col min="5" max="6" width="12.109375" style="48" customWidth="1"/>
    <col min="7" max="7" width="12.5546875" style="48" customWidth="1"/>
    <col min="8" max="15" width="12.109375" style="48" customWidth="1"/>
    <col min="16" max="16" width="8.5546875" style="48" customWidth="1"/>
    <col min="17" max="17" width="12.109375" style="49" customWidth="1"/>
    <col min="18" max="18" width="7.109375" style="49" customWidth="1"/>
    <col min="19" max="16384" width="10.88671875" style="49"/>
  </cols>
  <sheetData>
    <row r="1" spans="1:79" s="48" customFormat="1" ht="20.100000000000001" customHeight="1" x14ac:dyDescent="0.25">
      <c r="B1" s="351" t="s">
        <v>67</v>
      </c>
      <c r="C1" s="351"/>
      <c r="D1" s="351"/>
      <c r="E1" s="351"/>
      <c r="F1" s="351"/>
      <c r="G1" s="351"/>
      <c r="H1" s="351"/>
    </row>
    <row r="2" spans="1:79" s="48" customFormat="1" ht="20.100000000000001" customHeight="1" x14ac:dyDescent="0.25">
      <c r="B2" s="351"/>
      <c r="C2" s="351"/>
      <c r="D2" s="351"/>
      <c r="E2" s="351"/>
      <c r="F2" s="351"/>
      <c r="G2" s="351"/>
      <c r="H2" s="351"/>
    </row>
    <row r="3" spans="1:79" s="48" customFormat="1" ht="20.100000000000001" customHeight="1" x14ac:dyDescent="0.45">
      <c r="B3" s="145"/>
      <c r="C3" s="145"/>
      <c r="D3" s="145"/>
      <c r="E3" s="145"/>
      <c r="F3" s="145"/>
      <c r="G3" s="145"/>
      <c r="H3" s="145"/>
    </row>
    <row r="4" spans="1:79" s="48" customFormat="1" ht="20.100000000000001" customHeight="1" x14ac:dyDescent="0.25">
      <c r="C4" s="337" t="s">
        <v>155</v>
      </c>
      <c r="D4" s="337"/>
      <c r="E4" s="337"/>
      <c r="F4" s="146"/>
      <c r="G4" s="146"/>
      <c r="H4" s="146"/>
      <c r="I4" s="146"/>
      <c r="J4" s="146"/>
      <c r="K4" s="365" t="s">
        <v>57</v>
      </c>
      <c r="L4" s="365"/>
      <c r="M4" s="365"/>
      <c r="N4" s="207"/>
      <c r="O4" s="207"/>
      <c r="Q4" s="102" t="s">
        <v>54</v>
      </c>
    </row>
    <row r="5" spans="1:79" s="48" customFormat="1" ht="20.100000000000001" customHeight="1" x14ac:dyDescent="0.25">
      <c r="C5" s="337"/>
      <c r="D5" s="337"/>
      <c r="E5" s="337"/>
      <c r="F5" s="146"/>
      <c r="G5" s="146"/>
      <c r="H5" s="146"/>
      <c r="I5" s="146"/>
      <c r="J5" s="146"/>
      <c r="K5" s="365"/>
      <c r="L5" s="365"/>
      <c r="M5" s="365"/>
      <c r="N5" s="207"/>
      <c r="O5" s="207"/>
      <c r="Q5" s="104" t="s">
        <v>18</v>
      </c>
    </row>
    <row r="6" spans="1:79" ht="20.100000000000001" customHeight="1" x14ac:dyDescent="0.25">
      <c r="A6" s="48"/>
      <c r="B6" s="48"/>
      <c r="C6" s="103"/>
      <c r="D6" s="305" t="s">
        <v>29</v>
      </c>
      <c r="E6" s="305"/>
      <c r="F6" s="305"/>
      <c r="G6" s="305"/>
      <c r="H6" s="305"/>
      <c r="I6" s="305"/>
      <c r="J6" s="306"/>
      <c r="K6" s="208"/>
      <c r="L6" s="315" t="s">
        <v>13</v>
      </c>
      <c r="M6" s="315" t="s">
        <v>35</v>
      </c>
      <c r="N6" s="315" t="s">
        <v>52</v>
      </c>
      <c r="O6" s="103"/>
      <c r="Q6" s="105" t="s">
        <v>19</v>
      </c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</row>
    <row r="7" spans="1:79" s="48" customFormat="1" ht="20.100000000000001" customHeight="1" x14ac:dyDescent="0.25">
      <c r="C7" s="103"/>
      <c r="D7" s="360" t="s">
        <v>13</v>
      </c>
      <c r="E7" s="361"/>
      <c r="F7" s="106" t="s">
        <v>109</v>
      </c>
      <c r="G7" s="340">
        <v>0</v>
      </c>
      <c r="H7" s="341"/>
      <c r="I7" s="342"/>
      <c r="J7" s="58" t="s">
        <v>49</v>
      </c>
      <c r="K7" s="150"/>
      <c r="L7" s="316"/>
      <c r="M7" s="316"/>
      <c r="N7" s="316"/>
      <c r="O7" s="103"/>
      <c r="Q7" s="105" t="s">
        <v>149</v>
      </c>
    </row>
    <row r="8" spans="1:79" s="48" customFormat="1" ht="20.100000000000001" customHeight="1" x14ac:dyDescent="0.25">
      <c r="C8" s="103"/>
      <c r="D8" s="360"/>
      <c r="E8" s="361"/>
      <c r="F8" s="106" t="s">
        <v>14</v>
      </c>
      <c r="G8" s="340">
        <v>0</v>
      </c>
      <c r="H8" s="341"/>
      <c r="I8" s="342"/>
      <c r="J8" s="58" t="s">
        <v>51</v>
      </c>
      <c r="K8" s="150"/>
      <c r="L8" s="106" t="s">
        <v>33</v>
      </c>
      <c r="M8" s="209">
        <v>43</v>
      </c>
      <c r="N8" s="209">
        <f>830/1000</f>
        <v>0.83</v>
      </c>
      <c r="O8" s="103"/>
      <c r="Q8" s="105" t="s">
        <v>20</v>
      </c>
    </row>
    <row r="9" spans="1:79" s="48" customFormat="1" ht="27.95" customHeight="1" x14ac:dyDescent="0.25">
      <c r="A9" s="158"/>
      <c r="B9" s="158"/>
      <c r="C9" s="159"/>
      <c r="D9" s="358" t="s">
        <v>26</v>
      </c>
      <c r="E9" s="359"/>
      <c r="F9" s="328" t="s">
        <v>110</v>
      </c>
      <c r="G9" s="329"/>
      <c r="H9" s="329"/>
      <c r="I9" s="329"/>
      <c r="J9" s="330"/>
      <c r="K9" s="212"/>
      <c r="L9" s="141" t="s">
        <v>14</v>
      </c>
      <c r="M9" s="213">
        <v>43.89</v>
      </c>
      <c r="N9" s="213">
        <f>720/1000</f>
        <v>0.72</v>
      </c>
      <c r="O9" s="159"/>
    </row>
    <row r="10" spans="1:79" s="48" customFormat="1" ht="20.100000000000001" customHeight="1" x14ac:dyDescent="0.25">
      <c r="A10" s="158"/>
      <c r="B10" s="158"/>
      <c r="C10" s="159"/>
      <c r="D10" s="159"/>
      <c r="E10" s="164"/>
      <c r="F10" s="214"/>
      <c r="G10" s="214"/>
      <c r="H10" s="214"/>
      <c r="I10" s="214"/>
      <c r="J10" s="214"/>
      <c r="K10" s="214"/>
      <c r="L10" s="159"/>
      <c r="M10" s="159"/>
      <c r="N10" s="159"/>
      <c r="O10" s="159"/>
    </row>
    <row r="11" spans="1:79" s="48" customFormat="1" ht="20.100000000000001" customHeight="1" x14ac:dyDescent="0.25">
      <c r="A11" s="158"/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</row>
    <row r="12" spans="1:79" s="48" customFormat="1" ht="20.100000000000001" customHeight="1" x14ac:dyDescent="0.25">
      <c r="A12" s="158"/>
      <c r="B12" s="353" t="s">
        <v>38</v>
      </c>
      <c r="C12" s="353"/>
      <c r="D12" s="168"/>
      <c r="E12" s="168"/>
      <c r="F12" s="354" t="s">
        <v>56</v>
      </c>
      <c r="G12" s="354"/>
      <c r="H12" s="169"/>
      <c r="I12" s="169"/>
      <c r="J12" s="169"/>
      <c r="K12" s="169"/>
      <c r="L12" s="169"/>
      <c r="M12" s="169"/>
      <c r="N12" s="169"/>
      <c r="O12" s="169"/>
    </row>
    <row r="13" spans="1:79" s="48" customFormat="1" ht="20.100000000000001" customHeight="1" x14ac:dyDescent="0.25">
      <c r="A13" s="158"/>
      <c r="B13" s="353"/>
      <c r="C13" s="353"/>
      <c r="D13" s="170"/>
      <c r="E13" s="170"/>
      <c r="F13" s="354"/>
      <c r="G13" s="354"/>
      <c r="H13" s="215"/>
      <c r="I13" s="215"/>
      <c r="J13" s="215"/>
      <c r="K13" s="215"/>
      <c r="L13" s="215"/>
      <c r="M13" s="215"/>
      <c r="N13" s="215"/>
      <c r="O13" s="215"/>
    </row>
    <row r="14" spans="1:79" s="280" customFormat="1" ht="20.100000000000001" customHeight="1" x14ac:dyDescent="0.25">
      <c r="A14" s="283"/>
      <c r="B14" s="283"/>
      <c r="C14" s="362" t="s">
        <v>154</v>
      </c>
      <c r="D14" s="364" t="s">
        <v>36</v>
      </c>
      <c r="E14" s="364"/>
      <c r="F14" s="283"/>
      <c r="G14" s="339" t="s">
        <v>154</v>
      </c>
      <c r="H14" s="339" t="s">
        <v>27</v>
      </c>
      <c r="I14" s="339" t="s">
        <v>61</v>
      </c>
      <c r="J14" s="339" t="s">
        <v>164</v>
      </c>
      <c r="K14" s="339" t="s">
        <v>28</v>
      </c>
      <c r="L14" s="339" t="s">
        <v>27</v>
      </c>
      <c r="M14" s="339" t="s">
        <v>61</v>
      </c>
      <c r="N14" s="339" t="s">
        <v>165</v>
      </c>
      <c r="O14" s="357" t="s">
        <v>28</v>
      </c>
    </row>
    <row r="15" spans="1:79" s="280" customFormat="1" ht="20.100000000000001" customHeight="1" x14ac:dyDescent="0.25">
      <c r="A15" s="283"/>
      <c r="B15" s="283"/>
      <c r="C15" s="363"/>
      <c r="D15" s="285" t="s">
        <v>33</v>
      </c>
      <c r="E15" s="285" t="s">
        <v>14</v>
      </c>
      <c r="F15" s="283"/>
      <c r="G15" s="339"/>
      <c r="H15" s="339"/>
      <c r="I15" s="339"/>
      <c r="J15" s="339"/>
      <c r="K15" s="339"/>
      <c r="L15" s="339"/>
      <c r="M15" s="339"/>
      <c r="N15" s="339"/>
      <c r="O15" s="357"/>
    </row>
    <row r="16" spans="1:79" s="48" customFormat="1" ht="20.100000000000001" customHeight="1" x14ac:dyDescent="0.25">
      <c r="A16" s="158"/>
      <c r="B16" s="158"/>
      <c r="C16" s="216" t="s">
        <v>21</v>
      </c>
      <c r="D16" s="217">
        <f>+J16/1000000</f>
        <v>0</v>
      </c>
      <c r="E16" s="217">
        <f>+N16/1000</f>
        <v>0</v>
      </c>
      <c r="F16" s="158"/>
      <c r="G16" s="174" t="s">
        <v>21</v>
      </c>
      <c r="H16" s="175">
        <v>6.5</v>
      </c>
      <c r="I16" s="175" t="s">
        <v>58</v>
      </c>
      <c r="J16" s="179">
        <f>+$G$7*$N$8*$M$8*H16</f>
        <v>0</v>
      </c>
      <c r="K16" s="177" t="s">
        <v>88</v>
      </c>
      <c r="L16" s="178">
        <v>2.4174432260967871</v>
      </c>
      <c r="M16" s="175" t="s">
        <v>93</v>
      </c>
      <c r="N16" s="179">
        <f>+$G$8*L16</f>
        <v>0</v>
      </c>
      <c r="O16" s="180" t="s">
        <v>98</v>
      </c>
    </row>
    <row r="17" spans="1:15" s="48" customFormat="1" ht="20.100000000000001" customHeight="1" x14ac:dyDescent="0.25">
      <c r="A17" s="158"/>
      <c r="B17" s="158"/>
      <c r="C17" s="218" t="s">
        <v>42</v>
      </c>
      <c r="D17" s="217">
        <f t="shared" ref="D17:D35" si="0">+J17/1000000</f>
        <v>0</v>
      </c>
      <c r="E17" s="217">
        <f t="shared" ref="E17:E34" si="1">+N17/1000</f>
        <v>0</v>
      </c>
      <c r="F17" s="158"/>
      <c r="G17" s="182" t="s">
        <v>74</v>
      </c>
      <c r="H17" s="175">
        <v>3.2</v>
      </c>
      <c r="I17" s="175" t="s">
        <v>58</v>
      </c>
      <c r="J17" s="179">
        <f t="shared" ref="J17:J20" si="2">+$G$7*$N$8*$M$8*H17</f>
        <v>0</v>
      </c>
      <c r="K17" s="177" t="s">
        <v>88</v>
      </c>
      <c r="L17" s="178">
        <v>1.3851949685534592</v>
      </c>
      <c r="M17" s="175" t="s">
        <v>93</v>
      </c>
      <c r="N17" s="179">
        <f t="shared" ref="N17:N21" si="3">+$G$8*L17</f>
        <v>0</v>
      </c>
      <c r="O17" s="180" t="s">
        <v>98</v>
      </c>
    </row>
    <row r="18" spans="1:15" s="48" customFormat="1" ht="20.100000000000001" customHeight="1" x14ac:dyDescent="0.25">
      <c r="A18" s="158"/>
      <c r="B18" s="158"/>
      <c r="C18" s="218" t="s">
        <v>43</v>
      </c>
      <c r="D18" s="217">
        <f t="shared" si="0"/>
        <v>0</v>
      </c>
      <c r="E18" s="217">
        <f t="shared" si="1"/>
        <v>0</v>
      </c>
      <c r="F18" s="158"/>
      <c r="G18" s="182" t="s">
        <v>75</v>
      </c>
      <c r="H18" s="175">
        <v>0.8</v>
      </c>
      <c r="I18" s="175" t="s">
        <v>58</v>
      </c>
      <c r="J18" s="179">
        <f t="shared" si="2"/>
        <v>0</v>
      </c>
      <c r="K18" s="177" t="s">
        <v>88</v>
      </c>
      <c r="L18" s="178">
        <v>1.1579553053003611</v>
      </c>
      <c r="M18" s="175" t="s">
        <v>93</v>
      </c>
      <c r="N18" s="179">
        <f t="shared" si="3"/>
        <v>0</v>
      </c>
      <c r="O18" s="180" t="s">
        <v>98</v>
      </c>
    </row>
    <row r="19" spans="1:15" s="48" customFormat="1" ht="20.100000000000001" customHeight="1" x14ac:dyDescent="0.25">
      <c r="A19" s="158"/>
      <c r="B19" s="158"/>
      <c r="C19" s="216" t="s">
        <v>22</v>
      </c>
      <c r="D19" s="217">
        <f>+J19/1000</f>
        <v>0</v>
      </c>
      <c r="E19" s="217">
        <f t="shared" si="1"/>
        <v>0</v>
      </c>
      <c r="F19" s="158"/>
      <c r="G19" s="174" t="s">
        <v>22</v>
      </c>
      <c r="H19" s="175">
        <v>2.4E-2</v>
      </c>
      <c r="I19" s="175" t="s">
        <v>93</v>
      </c>
      <c r="J19" s="179">
        <f>+$G$7*H19</f>
        <v>0</v>
      </c>
      <c r="K19" s="177" t="s">
        <v>98</v>
      </c>
      <c r="L19" s="178">
        <v>1.4376649996799999</v>
      </c>
      <c r="M19" s="175" t="s">
        <v>93</v>
      </c>
      <c r="N19" s="179">
        <f t="shared" si="3"/>
        <v>0</v>
      </c>
      <c r="O19" s="180" t="s">
        <v>98</v>
      </c>
    </row>
    <row r="20" spans="1:15" s="48" customFormat="1" ht="20.100000000000001" customHeight="1" x14ac:dyDescent="0.25">
      <c r="A20" s="158"/>
      <c r="B20" s="158"/>
      <c r="C20" s="218" t="s">
        <v>1</v>
      </c>
      <c r="D20" s="217">
        <f t="shared" si="0"/>
        <v>0</v>
      </c>
      <c r="E20" s="217">
        <f t="shared" si="1"/>
        <v>0</v>
      </c>
      <c r="F20" s="158"/>
      <c r="G20" s="182" t="s">
        <v>1</v>
      </c>
      <c r="H20" s="175">
        <v>16.2</v>
      </c>
      <c r="I20" s="175" t="s">
        <v>58</v>
      </c>
      <c r="J20" s="179">
        <f t="shared" si="2"/>
        <v>0</v>
      </c>
      <c r="K20" s="177" t="s">
        <v>88</v>
      </c>
      <c r="L20" s="178">
        <v>13.713430188679245</v>
      </c>
      <c r="M20" s="175" t="s">
        <v>93</v>
      </c>
      <c r="N20" s="179">
        <f t="shared" si="3"/>
        <v>0</v>
      </c>
      <c r="O20" s="180" t="s">
        <v>98</v>
      </c>
    </row>
    <row r="21" spans="1:15" s="48" customFormat="1" ht="20.100000000000001" customHeight="1" x14ac:dyDescent="0.25">
      <c r="A21" s="158"/>
      <c r="B21" s="158"/>
      <c r="C21" s="216" t="s">
        <v>44</v>
      </c>
      <c r="D21" s="126" t="s">
        <v>85</v>
      </c>
      <c r="E21" s="217">
        <f t="shared" si="1"/>
        <v>0</v>
      </c>
      <c r="F21" s="158"/>
      <c r="G21" s="174" t="s">
        <v>76</v>
      </c>
      <c r="H21" s="219" t="s">
        <v>85</v>
      </c>
      <c r="I21" s="219" t="s">
        <v>85</v>
      </c>
      <c r="J21" s="220" t="s">
        <v>85</v>
      </c>
      <c r="K21" s="219" t="s">
        <v>85</v>
      </c>
      <c r="L21" s="178">
        <v>0.3474966392190002</v>
      </c>
      <c r="M21" s="175" t="s">
        <v>93</v>
      </c>
      <c r="N21" s="179">
        <f t="shared" si="3"/>
        <v>0</v>
      </c>
      <c r="O21" s="180" t="s">
        <v>98</v>
      </c>
    </row>
    <row r="22" spans="1:15" s="48" customFormat="1" ht="20.100000000000001" customHeight="1" x14ac:dyDescent="0.25">
      <c r="A22" s="158"/>
      <c r="B22" s="158"/>
      <c r="C22" s="218" t="s">
        <v>3</v>
      </c>
      <c r="D22" s="217">
        <f>+J22/1000000000</f>
        <v>0</v>
      </c>
      <c r="E22" s="217">
        <f>+N22/1000000000000</f>
        <v>0</v>
      </c>
      <c r="F22" s="158"/>
      <c r="G22" s="182" t="s">
        <v>3</v>
      </c>
      <c r="H22" s="175">
        <v>4.07</v>
      </c>
      <c r="I22" s="175" t="s">
        <v>59</v>
      </c>
      <c r="J22" s="179">
        <f t="shared" ref="J22:J23" si="4">+$G$7*$N$8*$M$8*H22</f>
        <v>0</v>
      </c>
      <c r="K22" s="177" t="s">
        <v>89</v>
      </c>
      <c r="L22" s="175">
        <v>1.6</v>
      </c>
      <c r="M22" s="175" t="s">
        <v>101</v>
      </c>
      <c r="N22" s="179">
        <f>(+$G$8*$N$9*1000)*L22</f>
        <v>0</v>
      </c>
      <c r="O22" s="180" t="s">
        <v>90</v>
      </c>
    </row>
    <row r="23" spans="1:15" s="48" customFormat="1" ht="20.100000000000001" customHeight="1" x14ac:dyDescent="0.25">
      <c r="A23" s="158"/>
      <c r="B23" s="158"/>
      <c r="C23" s="218" t="s">
        <v>6</v>
      </c>
      <c r="D23" s="217">
        <f>+J23/1000000000</f>
        <v>0</v>
      </c>
      <c r="E23" s="217">
        <f>+N23/1000000000000</f>
        <v>0</v>
      </c>
      <c r="F23" s="158"/>
      <c r="G23" s="182" t="s">
        <v>6</v>
      </c>
      <c r="H23" s="175">
        <v>1.81</v>
      </c>
      <c r="I23" s="175" t="s">
        <v>59</v>
      </c>
      <c r="J23" s="179">
        <f t="shared" si="4"/>
        <v>0</v>
      </c>
      <c r="K23" s="177" t="s">
        <v>89</v>
      </c>
      <c r="L23" s="175">
        <v>0.26</v>
      </c>
      <c r="M23" s="175" t="s">
        <v>101</v>
      </c>
      <c r="N23" s="179">
        <f>(+$G$8*$N$9*1000)*L23</f>
        <v>0</v>
      </c>
      <c r="O23" s="180" t="s">
        <v>90</v>
      </c>
    </row>
    <row r="24" spans="1:15" s="48" customFormat="1" ht="20.100000000000001" customHeight="1" x14ac:dyDescent="0.25">
      <c r="A24" s="158"/>
      <c r="B24" s="158"/>
      <c r="C24" s="216" t="s">
        <v>45</v>
      </c>
      <c r="D24" s="263" t="s">
        <v>25</v>
      </c>
      <c r="E24" s="173">
        <f t="shared" si="1"/>
        <v>0</v>
      </c>
      <c r="F24" s="158"/>
      <c r="G24" s="174" t="s">
        <v>77</v>
      </c>
      <c r="H24" s="221" t="s">
        <v>25</v>
      </c>
      <c r="I24" s="221" t="s">
        <v>25</v>
      </c>
      <c r="J24" s="222" t="s">
        <v>25</v>
      </c>
      <c r="K24" s="221" t="s">
        <v>25</v>
      </c>
      <c r="L24" s="175">
        <v>4.0080818282553569E-4</v>
      </c>
      <c r="M24" s="175" t="s">
        <v>102</v>
      </c>
      <c r="N24" s="179">
        <f t="shared" ref="N24:N26" si="5">+$G$8*$N$9*$M$9*L24</f>
        <v>0</v>
      </c>
      <c r="O24" s="180" t="s">
        <v>98</v>
      </c>
    </row>
    <row r="25" spans="1:15" s="48" customFormat="1" ht="20.100000000000001" customHeight="1" x14ac:dyDescent="0.25">
      <c r="A25" s="158"/>
      <c r="B25" s="158"/>
      <c r="C25" s="216" t="s">
        <v>46</v>
      </c>
      <c r="D25" s="263" t="s">
        <v>25</v>
      </c>
      <c r="E25" s="173">
        <f t="shared" si="1"/>
        <v>0</v>
      </c>
      <c r="F25" s="158"/>
      <c r="G25" s="174" t="s">
        <v>78</v>
      </c>
      <c r="H25" s="221" t="s">
        <v>25</v>
      </c>
      <c r="I25" s="221" t="s">
        <v>25</v>
      </c>
      <c r="J25" s="222" t="s">
        <v>25</v>
      </c>
      <c r="K25" s="221" t="s">
        <v>25</v>
      </c>
      <c r="L25" s="175">
        <v>1.7570262248193364E-4</v>
      </c>
      <c r="M25" s="175" t="s">
        <v>102</v>
      </c>
      <c r="N25" s="179">
        <f t="shared" si="5"/>
        <v>0</v>
      </c>
      <c r="O25" s="180" t="s">
        <v>98</v>
      </c>
    </row>
    <row r="26" spans="1:15" s="48" customFormat="1" ht="20.100000000000001" customHeight="1" x14ac:dyDescent="0.25">
      <c r="A26" s="158"/>
      <c r="B26" s="158"/>
      <c r="C26" s="216" t="s">
        <v>47</v>
      </c>
      <c r="D26" s="263" t="s">
        <v>25</v>
      </c>
      <c r="E26" s="173">
        <f t="shared" si="1"/>
        <v>0</v>
      </c>
      <c r="F26" s="158"/>
      <c r="G26" s="174" t="s">
        <v>79</v>
      </c>
      <c r="H26" s="221" t="s">
        <v>25</v>
      </c>
      <c r="I26" s="221" t="s">
        <v>25</v>
      </c>
      <c r="J26" s="222" t="s">
        <v>25</v>
      </c>
      <c r="K26" s="221" t="s">
        <v>25</v>
      </c>
      <c r="L26" s="175">
        <v>1.2243336774413468E-4</v>
      </c>
      <c r="M26" s="175" t="s">
        <v>102</v>
      </c>
      <c r="N26" s="179">
        <f t="shared" si="5"/>
        <v>0</v>
      </c>
      <c r="O26" s="180" t="s">
        <v>98</v>
      </c>
    </row>
    <row r="27" spans="1:15" s="48" customFormat="1" ht="20.100000000000001" customHeight="1" x14ac:dyDescent="0.25">
      <c r="A27" s="158"/>
      <c r="B27" s="158"/>
      <c r="C27" s="218" t="s">
        <v>4</v>
      </c>
      <c r="D27" s="173">
        <f t="shared" ref="D27:D29" si="6">+J27/1000000000</f>
        <v>0</v>
      </c>
      <c r="E27" s="173">
        <f>+N27/1000000000000</f>
        <v>0</v>
      </c>
      <c r="F27" s="158"/>
      <c r="G27" s="182" t="s">
        <v>4</v>
      </c>
      <c r="H27" s="175">
        <v>1.36</v>
      </c>
      <c r="I27" s="175" t="s">
        <v>59</v>
      </c>
      <c r="J27" s="179">
        <f t="shared" ref="J27:J38" si="7">+$G$7*$N$8*$M$8*H27</f>
        <v>0</v>
      </c>
      <c r="K27" s="177" t="s">
        <v>89</v>
      </c>
      <c r="L27" s="175">
        <v>0.28000000000000003</v>
      </c>
      <c r="M27" s="175" t="s">
        <v>101</v>
      </c>
      <c r="N27" s="179">
        <f>(+$G$8*$N$9*1000)*L27</f>
        <v>0</v>
      </c>
      <c r="O27" s="180" t="s">
        <v>90</v>
      </c>
    </row>
    <row r="28" spans="1:15" s="48" customFormat="1" ht="20.100000000000001" customHeight="1" x14ac:dyDescent="0.25">
      <c r="A28" s="158"/>
      <c r="B28" s="158"/>
      <c r="C28" s="218" t="s">
        <v>7</v>
      </c>
      <c r="D28" s="173">
        <f t="shared" si="6"/>
        <v>0</v>
      </c>
      <c r="E28" s="173">
        <f t="shared" ref="E28:E29" si="8">+N28/1000000000000</f>
        <v>0</v>
      </c>
      <c r="F28" s="158"/>
      <c r="G28" s="182" t="s">
        <v>7</v>
      </c>
      <c r="H28" s="175">
        <v>1.36</v>
      </c>
      <c r="I28" s="175" t="s">
        <v>59</v>
      </c>
      <c r="J28" s="179">
        <f t="shared" si="7"/>
        <v>0</v>
      </c>
      <c r="K28" s="177" t="s">
        <v>89</v>
      </c>
      <c r="L28" s="175">
        <v>4.5999999999999996</v>
      </c>
      <c r="M28" s="175" t="s">
        <v>101</v>
      </c>
      <c r="N28" s="179">
        <f>(+$G$8*$N$9*1000)*L28</f>
        <v>0</v>
      </c>
      <c r="O28" s="180" t="s">
        <v>90</v>
      </c>
    </row>
    <row r="29" spans="1:15" s="48" customFormat="1" ht="20.100000000000001" customHeight="1" x14ac:dyDescent="0.25">
      <c r="A29" s="158"/>
      <c r="B29" s="158"/>
      <c r="C29" s="218" t="s">
        <v>8</v>
      </c>
      <c r="D29" s="173">
        <f t="shared" si="6"/>
        <v>0</v>
      </c>
      <c r="E29" s="173">
        <f t="shared" si="8"/>
        <v>0</v>
      </c>
      <c r="F29" s="158"/>
      <c r="G29" s="182" t="s">
        <v>8</v>
      </c>
      <c r="H29" s="175">
        <v>1.81</v>
      </c>
      <c r="I29" s="175" t="s">
        <v>59</v>
      </c>
      <c r="J29" s="179">
        <f t="shared" si="7"/>
        <v>0</v>
      </c>
      <c r="K29" s="177" t="s">
        <v>89</v>
      </c>
      <c r="L29" s="175">
        <v>32</v>
      </c>
      <c r="M29" s="175" t="s">
        <v>101</v>
      </c>
      <c r="N29" s="179">
        <f>(+$G$8*$N$9*1000)*L29</f>
        <v>0</v>
      </c>
      <c r="O29" s="180" t="s">
        <v>90</v>
      </c>
    </row>
    <row r="30" spans="1:15" s="48" customFormat="1" ht="20.100000000000001" customHeight="1" x14ac:dyDescent="0.25">
      <c r="A30" s="158"/>
      <c r="B30" s="158"/>
      <c r="C30" s="218" t="s">
        <v>2</v>
      </c>
      <c r="D30" s="173">
        <f t="shared" si="0"/>
        <v>0</v>
      </c>
      <c r="E30" s="173">
        <f t="shared" si="1"/>
        <v>0</v>
      </c>
      <c r="F30" s="158"/>
      <c r="G30" s="182" t="s">
        <v>2</v>
      </c>
      <c r="H30" s="175">
        <v>46.5</v>
      </c>
      <c r="I30" s="175" t="s">
        <v>58</v>
      </c>
      <c r="J30" s="179">
        <f t="shared" si="7"/>
        <v>0</v>
      </c>
      <c r="K30" s="177" t="s">
        <v>88</v>
      </c>
      <c r="L30" s="178">
        <v>1.1635637735849058</v>
      </c>
      <c r="M30" s="175" t="s">
        <v>93</v>
      </c>
      <c r="N30" s="179">
        <f>+$G$8*L30</f>
        <v>0</v>
      </c>
      <c r="O30" s="180" t="s">
        <v>98</v>
      </c>
    </row>
    <row r="31" spans="1:15" s="48" customFormat="1" ht="20.100000000000001" customHeight="1" x14ac:dyDescent="0.25">
      <c r="A31" s="158"/>
      <c r="B31" s="158"/>
      <c r="C31" s="223" t="s">
        <v>39</v>
      </c>
      <c r="D31" s="173">
        <f t="shared" si="0"/>
        <v>0</v>
      </c>
      <c r="E31" s="173">
        <f t="shared" si="1"/>
        <v>0</v>
      </c>
      <c r="F31" s="158"/>
      <c r="G31" s="224" t="s">
        <v>80</v>
      </c>
      <c r="H31" s="175">
        <v>0.6</v>
      </c>
      <c r="I31" s="175" t="s">
        <v>58</v>
      </c>
      <c r="J31" s="179">
        <f t="shared" si="7"/>
        <v>0</v>
      </c>
      <c r="K31" s="177" t="s">
        <v>88</v>
      </c>
      <c r="L31" s="178">
        <v>1.9328301886792451E-2</v>
      </c>
      <c r="M31" s="175" t="s">
        <v>93</v>
      </c>
      <c r="N31" s="179">
        <f t="shared" ref="N31:N34" si="9">+$G$8*L31</f>
        <v>0</v>
      </c>
      <c r="O31" s="180" t="s">
        <v>98</v>
      </c>
    </row>
    <row r="32" spans="1:15" s="48" customFormat="1" ht="20.100000000000001" customHeight="1" x14ac:dyDescent="0.25">
      <c r="A32" s="158"/>
      <c r="B32" s="158"/>
      <c r="C32" s="218" t="s">
        <v>0</v>
      </c>
      <c r="D32" s="173">
        <f t="shared" si="0"/>
        <v>0</v>
      </c>
      <c r="E32" s="173">
        <f t="shared" si="1"/>
        <v>0</v>
      </c>
      <c r="F32" s="158"/>
      <c r="G32" s="182" t="s">
        <v>0</v>
      </c>
      <c r="H32" s="175">
        <v>65</v>
      </c>
      <c r="I32" s="175" t="s">
        <v>58</v>
      </c>
      <c r="J32" s="179">
        <f t="shared" si="7"/>
        <v>0</v>
      </c>
      <c r="K32" s="177" t="s">
        <v>88</v>
      </c>
      <c r="L32" s="178">
        <v>22.578677987421383</v>
      </c>
      <c r="M32" s="175" t="s">
        <v>93</v>
      </c>
      <c r="N32" s="179">
        <f t="shared" si="9"/>
        <v>0</v>
      </c>
      <c r="O32" s="180" t="s">
        <v>98</v>
      </c>
    </row>
    <row r="33" spans="1:15" s="48" customFormat="1" ht="20.100000000000001" customHeight="1" x14ac:dyDescent="0.25">
      <c r="A33" s="158"/>
      <c r="B33" s="158"/>
      <c r="C33" s="223" t="s">
        <v>40</v>
      </c>
      <c r="D33" s="173">
        <f t="shared" si="0"/>
        <v>0</v>
      </c>
      <c r="E33" s="173">
        <f t="shared" si="1"/>
        <v>0</v>
      </c>
      <c r="F33" s="158"/>
      <c r="G33" s="224" t="s">
        <v>81</v>
      </c>
      <c r="H33" s="175">
        <v>74100</v>
      </c>
      <c r="I33" s="175" t="s">
        <v>58</v>
      </c>
      <c r="J33" s="179">
        <f t="shared" si="7"/>
        <v>0</v>
      </c>
      <c r="K33" s="177" t="s">
        <v>88</v>
      </c>
      <c r="L33" s="175">
        <v>2270</v>
      </c>
      <c r="M33" s="175" t="s">
        <v>93</v>
      </c>
      <c r="N33" s="179">
        <f t="shared" si="9"/>
        <v>0</v>
      </c>
      <c r="O33" s="180" t="s">
        <v>98</v>
      </c>
    </row>
    <row r="34" spans="1:15" s="48" customFormat="1" ht="20.100000000000001" customHeight="1" x14ac:dyDescent="0.25">
      <c r="A34" s="158"/>
      <c r="B34" s="158"/>
      <c r="C34" s="223" t="s">
        <v>41</v>
      </c>
      <c r="D34" s="173">
        <f t="shared" si="0"/>
        <v>0</v>
      </c>
      <c r="E34" s="173">
        <f t="shared" si="1"/>
        <v>0</v>
      </c>
      <c r="F34" s="158"/>
      <c r="G34" s="224" t="s">
        <v>82</v>
      </c>
      <c r="H34" s="175">
        <v>3</v>
      </c>
      <c r="I34" s="175" t="s">
        <v>58</v>
      </c>
      <c r="J34" s="179">
        <f t="shared" si="7"/>
        <v>0</v>
      </c>
      <c r="K34" s="177" t="s">
        <v>88</v>
      </c>
      <c r="L34" s="225">
        <v>9.6641509433962269E-2</v>
      </c>
      <c r="M34" s="175" t="s">
        <v>93</v>
      </c>
      <c r="N34" s="179">
        <f t="shared" si="9"/>
        <v>0</v>
      </c>
      <c r="O34" s="180" t="s">
        <v>98</v>
      </c>
    </row>
    <row r="35" spans="1:15" s="48" customFormat="1" ht="20.100000000000001" customHeight="1" x14ac:dyDescent="0.25">
      <c r="A35" s="158"/>
      <c r="B35" s="158"/>
      <c r="C35" s="218" t="s">
        <v>23</v>
      </c>
      <c r="D35" s="173">
        <f t="shared" si="0"/>
        <v>0</v>
      </c>
      <c r="E35" s="263" t="s">
        <v>25</v>
      </c>
      <c r="F35" s="158"/>
      <c r="G35" s="182" t="s">
        <v>23</v>
      </c>
      <c r="H35" s="175">
        <v>0.8</v>
      </c>
      <c r="I35" s="175" t="s">
        <v>58</v>
      </c>
      <c r="J35" s="179">
        <f t="shared" si="7"/>
        <v>0</v>
      </c>
      <c r="K35" s="177" t="s">
        <v>88</v>
      </c>
      <c r="L35" s="221" t="s">
        <v>25</v>
      </c>
      <c r="M35" s="221" t="s">
        <v>25</v>
      </c>
      <c r="N35" s="222" t="s">
        <v>25</v>
      </c>
      <c r="O35" s="226" t="s">
        <v>25</v>
      </c>
    </row>
    <row r="36" spans="1:15" s="48" customFormat="1" ht="20.100000000000001" customHeight="1" x14ac:dyDescent="0.25">
      <c r="A36" s="158"/>
      <c r="B36" s="158"/>
      <c r="C36" s="218" t="s">
        <v>5</v>
      </c>
      <c r="D36" s="173">
        <f t="shared" ref="D36" si="10">+J36/1000000000</f>
        <v>0</v>
      </c>
      <c r="E36" s="173">
        <f t="shared" ref="E36" si="11">+N36/1000000000000</f>
        <v>0</v>
      </c>
      <c r="F36" s="158"/>
      <c r="G36" s="182" t="s">
        <v>5</v>
      </c>
      <c r="H36" s="175">
        <v>1.36</v>
      </c>
      <c r="I36" s="175" t="s">
        <v>59</v>
      </c>
      <c r="J36" s="179">
        <f t="shared" si="7"/>
        <v>0</v>
      </c>
      <c r="K36" s="177" t="s">
        <v>89</v>
      </c>
      <c r="L36" s="175">
        <v>6.3</v>
      </c>
      <c r="M36" s="175" t="s">
        <v>101</v>
      </c>
      <c r="N36" s="179">
        <f>+$G$8*$N$9*1000*L36</f>
        <v>0</v>
      </c>
      <c r="O36" s="180" t="s">
        <v>90</v>
      </c>
    </row>
    <row r="37" spans="1:15" s="48" customFormat="1" ht="20.100000000000001" customHeight="1" x14ac:dyDescent="0.25">
      <c r="A37" s="158"/>
      <c r="B37" s="158"/>
      <c r="C37" s="218" t="s">
        <v>11</v>
      </c>
      <c r="D37" s="173">
        <f>+J37/1000000000000</f>
        <v>0</v>
      </c>
      <c r="E37" s="263" t="s">
        <v>25</v>
      </c>
      <c r="F37" s="158"/>
      <c r="G37" s="182" t="s">
        <v>11</v>
      </c>
      <c r="H37" s="175">
        <v>636</v>
      </c>
      <c r="I37" s="175" t="s">
        <v>100</v>
      </c>
      <c r="J37" s="179">
        <f t="shared" si="7"/>
        <v>0</v>
      </c>
      <c r="K37" s="177" t="s">
        <v>91</v>
      </c>
      <c r="L37" s="221" t="s">
        <v>25</v>
      </c>
      <c r="M37" s="221" t="s">
        <v>25</v>
      </c>
      <c r="N37" s="222" t="s">
        <v>25</v>
      </c>
      <c r="O37" s="226" t="s">
        <v>25</v>
      </c>
    </row>
    <row r="38" spans="1:15" s="48" customFormat="1" ht="20.100000000000001" customHeight="1" x14ac:dyDescent="0.25">
      <c r="A38" s="158"/>
      <c r="B38" s="158"/>
      <c r="C38" s="218" t="s">
        <v>10</v>
      </c>
      <c r="D38" s="173">
        <f>+J38/1000000000000</f>
        <v>0</v>
      </c>
      <c r="E38" s="263" t="s">
        <v>25</v>
      </c>
      <c r="F38" s="158"/>
      <c r="G38" s="182" t="s">
        <v>10</v>
      </c>
      <c r="H38" s="175">
        <v>0.5</v>
      </c>
      <c r="I38" s="175" t="s">
        <v>12</v>
      </c>
      <c r="J38" s="179">
        <f t="shared" si="7"/>
        <v>0</v>
      </c>
      <c r="K38" s="177" t="s">
        <v>106</v>
      </c>
      <c r="L38" s="221" t="s">
        <v>25</v>
      </c>
      <c r="M38" s="221" t="s">
        <v>25</v>
      </c>
      <c r="N38" s="222" t="s">
        <v>25</v>
      </c>
      <c r="O38" s="226" t="s">
        <v>25</v>
      </c>
    </row>
    <row r="39" spans="1:15" s="48" customFormat="1" ht="20.100000000000001" customHeight="1" x14ac:dyDescent="0.25">
      <c r="A39" s="158"/>
      <c r="B39" s="158"/>
      <c r="C39" s="218" t="s">
        <v>9</v>
      </c>
      <c r="D39" s="263" t="s">
        <v>25</v>
      </c>
      <c r="E39" s="263" t="s">
        <v>25</v>
      </c>
      <c r="F39" s="158"/>
      <c r="G39" s="182" t="s">
        <v>9</v>
      </c>
      <c r="H39" s="221" t="s">
        <v>25</v>
      </c>
      <c r="I39" s="221" t="s">
        <v>25</v>
      </c>
      <c r="J39" s="222" t="s">
        <v>25</v>
      </c>
      <c r="K39" s="221" t="s">
        <v>25</v>
      </c>
      <c r="L39" s="221" t="s">
        <v>25</v>
      </c>
      <c r="M39" s="221" t="s">
        <v>25</v>
      </c>
      <c r="N39" s="222" t="s">
        <v>25</v>
      </c>
      <c r="O39" s="226" t="s">
        <v>25</v>
      </c>
    </row>
    <row r="40" spans="1:15" s="48" customFormat="1" ht="20.100000000000001" customHeight="1" x14ac:dyDescent="0.25">
      <c r="H40" s="210"/>
      <c r="I40" s="210"/>
    </row>
    <row r="41" spans="1:15" s="48" customFormat="1" ht="20.100000000000001" customHeight="1" x14ac:dyDescent="0.25">
      <c r="H41" s="211"/>
      <c r="I41" s="211"/>
    </row>
    <row r="42" spans="1:15" s="48" customFormat="1" ht="20.100000000000001" customHeight="1" x14ac:dyDescent="0.25">
      <c r="H42" s="211"/>
      <c r="I42" s="211"/>
    </row>
    <row r="43" spans="1:15" s="48" customFormat="1" ht="20.100000000000001" customHeight="1" x14ac:dyDescent="0.25">
      <c r="H43" s="211"/>
      <c r="I43" s="211"/>
    </row>
    <row r="44" spans="1:15" s="48" customFormat="1" ht="20.100000000000001" customHeight="1" x14ac:dyDescent="0.25"/>
    <row r="45" spans="1:15" s="48" customFormat="1" ht="20.100000000000001" customHeight="1" x14ac:dyDescent="0.25"/>
    <row r="46" spans="1:15" s="48" customFormat="1" ht="20.100000000000001" customHeight="1" x14ac:dyDescent="0.25"/>
    <row r="47" spans="1:15" s="48" customFormat="1" ht="20.100000000000001" customHeight="1" x14ac:dyDescent="0.25"/>
    <row r="48" spans="1:15" s="48" customFormat="1" ht="20.100000000000001" customHeight="1" x14ac:dyDescent="0.25"/>
    <row r="49" s="48" customFormat="1" ht="20.100000000000001" customHeight="1" x14ac:dyDescent="0.25"/>
    <row r="50" s="48" customFormat="1" ht="20.100000000000001" customHeight="1" x14ac:dyDescent="0.25"/>
    <row r="51" s="48" customFormat="1" ht="20.100000000000001" customHeight="1" x14ac:dyDescent="0.25"/>
    <row r="52" s="48" customFormat="1" ht="20.100000000000001" customHeight="1" x14ac:dyDescent="0.25"/>
    <row r="53" s="48" customFormat="1" ht="20.100000000000001" customHeight="1" x14ac:dyDescent="0.25"/>
    <row r="54" s="48" customFormat="1" ht="20.100000000000001" customHeight="1" x14ac:dyDescent="0.25"/>
    <row r="55" s="48" customFormat="1" ht="20.100000000000001" customHeight="1" x14ac:dyDescent="0.25"/>
    <row r="56" s="48" customFormat="1" ht="20.100000000000001" customHeight="1" x14ac:dyDescent="0.25"/>
    <row r="57" s="48" customFormat="1" ht="20.100000000000001" customHeight="1" x14ac:dyDescent="0.25"/>
    <row r="58" s="48" customFormat="1" ht="20.100000000000001" customHeight="1" x14ac:dyDescent="0.25"/>
    <row r="59" s="48" customFormat="1" ht="20.100000000000001" customHeight="1" x14ac:dyDescent="0.25"/>
    <row r="60" s="48" customFormat="1" ht="20.100000000000001" customHeight="1" x14ac:dyDescent="0.25"/>
    <row r="61" s="48" customFormat="1" ht="20.100000000000001" customHeight="1" x14ac:dyDescent="0.25"/>
    <row r="62" s="48" customFormat="1" ht="20.100000000000001" customHeight="1" x14ac:dyDescent="0.25"/>
    <row r="63" s="48" customFormat="1" ht="20.100000000000001" customHeight="1" x14ac:dyDescent="0.25"/>
    <row r="64" s="48" customFormat="1" x14ac:dyDescent="0.25"/>
    <row r="65" s="48" customFormat="1" x14ac:dyDescent="0.25"/>
    <row r="66" s="48" customFormat="1" x14ac:dyDescent="0.25"/>
    <row r="67" s="48" customFormat="1" x14ac:dyDescent="0.25"/>
    <row r="68" s="48" customFormat="1" x14ac:dyDescent="0.25"/>
    <row r="69" s="48" customFormat="1" x14ac:dyDescent="0.25"/>
    <row r="70" s="48" customFormat="1" x14ac:dyDescent="0.25"/>
    <row r="71" s="48" customFormat="1" x14ac:dyDescent="0.25"/>
    <row r="72" s="48" customFormat="1" x14ac:dyDescent="0.25"/>
  </sheetData>
  <sheetProtection formatCells="0" formatColumns="0" formatRows="0" insertColumns="0" insertRows="0" insertHyperlinks="0" deleteColumns="0" deleteRows="0" sort="0" autoFilter="0" pivotTables="0"/>
  <mergeCells count="25">
    <mergeCell ref="B1:H2"/>
    <mergeCell ref="M6:M7"/>
    <mergeCell ref="N6:N7"/>
    <mergeCell ref="K4:M5"/>
    <mergeCell ref="L6:L7"/>
    <mergeCell ref="B12:C13"/>
    <mergeCell ref="F12:G13"/>
    <mergeCell ref="C4:E5"/>
    <mergeCell ref="G14:G15"/>
    <mergeCell ref="D9:E9"/>
    <mergeCell ref="D7:E8"/>
    <mergeCell ref="F9:J9"/>
    <mergeCell ref="G7:I7"/>
    <mergeCell ref="G8:I8"/>
    <mergeCell ref="D6:J6"/>
    <mergeCell ref="C14:C15"/>
    <mergeCell ref="D14:E14"/>
    <mergeCell ref="O14:O15"/>
    <mergeCell ref="H14:H15"/>
    <mergeCell ref="I14:I15"/>
    <mergeCell ref="J14:J15"/>
    <mergeCell ref="K14:K15"/>
    <mergeCell ref="L14:L15"/>
    <mergeCell ref="M14:M15"/>
    <mergeCell ref="N14:N15"/>
  </mergeCells>
  <conditionalFormatting sqref="Q6:Q8 Q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Q4" location="Instrucciones!A1" display="Inicio"/>
    <hyperlink ref="Q6" location="'Combustibles gaseosos'!A1" display="Gaseoso"/>
    <hyperlink ref="Q7" location="'Combustibles pesados'!A1" display="Líquidos Pesados"/>
    <hyperlink ref="Q8" location="Biomasa!A1" display="Biomasa"/>
    <hyperlink ref="Q5" location="'Combustibles sólidos'!A1" display="Sólido"/>
  </hyperlinks>
  <pageMargins left="0.75" right="0.75" top="1" bottom="1" header="0.5" footer="0.5"/>
  <pageSetup orientation="portrait" horizontalDpi="4294967292" verticalDpi="4294967292"/>
  <ignoredErrors>
    <ignoredError sqref="D19 J19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5"/>
  </sheetPr>
  <dimension ref="A1:AB75"/>
  <sheetViews>
    <sheetView workbookViewId="0">
      <selection activeCell="A2" sqref="A2:E3"/>
    </sheetView>
  </sheetViews>
  <sheetFormatPr baseColWidth="10" defaultColWidth="10.88671875" defaultRowHeight="15.75" x14ac:dyDescent="0.25"/>
  <cols>
    <col min="1" max="2" width="4" style="49" customWidth="1"/>
    <col min="3" max="3" width="12.109375" style="237" customWidth="1"/>
    <col min="4" max="12" width="12.109375" style="48" customWidth="1"/>
    <col min="13" max="13" width="10.5546875" style="48" customWidth="1"/>
    <col min="14" max="15" width="12.109375" style="48" customWidth="1"/>
    <col min="16" max="28" width="10.6640625" style="48" customWidth="1"/>
    <col min="29" max="16384" width="10.88671875" style="49"/>
  </cols>
  <sheetData>
    <row r="1" spans="1:25" s="48" customFormat="1" ht="20.100000000000001" customHeight="1" x14ac:dyDescent="0.25"/>
    <row r="2" spans="1:25" ht="20.100000000000001" customHeight="1" x14ac:dyDescent="0.25">
      <c r="A2" s="372" t="s">
        <v>66</v>
      </c>
      <c r="B2" s="372"/>
      <c r="C2" s="372"/>
      <c r="D2" s="372"/>
      <c r="E2" s="372"/>
    </row>
    <row r="3" spans="1:25" s="48" customFormat="1" ht="20.100000000000001" customHeight="1" x14ac:dyDescent="0.25">
      <c r="A3" s="372"/>
      <c r="B3" s="372"/>
      <c r="C3" s="372"/>
      <c r="D3" s="372"/>
      <c r="E3" s="372"/>
    </row>
    <row r="4" spans="1:25" s="48" customFormat="1" ht="20.100000000000001" customHeight="1" x14ac:dyDescent="0.45">
      <c r="A4" s="227"/>
      <c r="B4" s="227"/>
      <c r="C4" s="227"/>
      <c r="D4" s="227"/>
      <c r="E4" s="227"/>
    </row>
    <row r="5" spans="1:25" s="48" customFormat="1" ht="20.100000000000001" customHeight="1" x14ac:dyDescent="0.25">
      <c r="B5" s="103"/>
      <c r="C5" s="317" t="s">
        <v>155</v>
      </c>
      <c r="D5" s="317"/>
      <c r="E5" s="317"/>
      <c r="F5" s="317"/>
      <c r="G5" s="317"/>
      <c r="H5" s="317"/>
      <c r="I5" s="317"/>
      <c r="J5" s="103"/>
      <c r="K5" s="370" t="s">
        <v>57</v>
      </c>
      <c r="L5" s="370"/>
      <c r="M5" s="228"/>
      <c r="N5" s="102" t="s">
        <v>54</v>
      </c>
    </row>
    <row r="6" spans="1:25" s="48" customFormat="1" ht="20.100000000000001" customHeight="1" x14ac:dyDescent="0.25">
      <c r="B6" s="103"/>
      <c r="C6" s="317"/>
      <c r="D6" s="317"/>
      <c r="E6" s="317"/>
      <c r="F6" s="317"/>
      <c r="G6" s="317"/>
      <c r="H6" s="317"/>
      <c r="I6" s="317"/>
      <c r="J6" s="103"/>
      <c r="K6" s="371"/>
      <c r="L6" s="371"/>
      <c r="M6" s="228"/>
      <c r="N6" s="104" t="s">
        <v>18</v>
      </c>
      <c r="O6" s="229"/>
    </row>
    <row r="7" spans="1:25" s="48" customFormat="1" ht="20.100000000000001" customHeight="1" x14ac:dyDescent="0.25">
      <c r="B7" s="103"/>
      <c r="C7" s="305" t="s">
        <v>29</v>
      </c>
      <c r="D7" s="305"/>
      <c r="E7" s="305"/>
      <c r="F7" s="305"/>
      <c r="G7" s="305"/>
      <c r="H7" s="305"/>
      <c r="I7" s="306"/>
      <c r="J7" s="61"/>
      <c r="K7" s="366" t="s">
        <v>13</v>
      </c>
      <c r="L7" s="366" t="s">
        <v>35</v>
      </c>
      <c r="M7" s="230"/>
      <c r="N7" s="105" t="s">
        <v>19</v>
      </c>
    </row>
    <row r="8" spans="1:25" s="48" customFormat="1" ht="20.100000000000001" customHeight="1" x14ac:dyDescent="0.25">
      <c r="B8" s="103"/>
      <c r="C8" s="347" t="s">
        <v>13</v>
      </c>
      <c r="D8" s="348"/>
      <c r="E8" s="106" t="s">
        <v>34</v>
      </c>
      <c r="F8" s="318">
        <v>0</v>
      </c>
      <c r="G8" s="318"/>
      <c r="H8" s="318"/>
      <c r="I8" s="58" t="s">
        <v>50</v>
      </c>
      <c r="J8" s="61"/>
      <c r="K8" s="367"/>
      <c r="L8" s="367"/>
      <c r="M8" s="230"/>
      <c r="N8" s="105" t="s">
        <v>149</v>
      </c>
    </row>
    <row r="9" spans="1:25" s="48" customFormat="1" ht="20.100000000000001" customHeight="1" x14ac:dyDescent="0.25">
      <c r="B9" s="103"/>
      <c r="C9" s="347"/>
      <c r="D9" s="348"/>
      <c r="E9" s="59" t="s">
        <v>71</v>
      </c>
      <c r="F9" s="318">
        <v>0</v>
      </c>
      <c r="G9" s="318"/>
      <c r="H9" s="318"/>
      <c r="I9" s="58" t="s">
        <v>50</v>
      </c>
      <c r="J9" s="61"/>
      <c r="K9" s="58" t="s">
        <v>34</v>
      </c>
      <c r="L9" s="231">
        <v>15.6</v>
      </c>
      <c r="M9" s="232"/>
      <c r="N9" s="105" t="s">
        <v>150</v>
      </c>
    </row>
    <row r="10" spans="1:25" s="48" customFormat="1" ht="33" customHeight="1" x14ac:dyDescent="0.25">
      <c r="B10" s="103"/>
      <c r="C10" s="347" t="s">
        <v>26</v>
      </c>
      <c r="D10" s="348"/>
      <c r="E10" s="369" t="s">
        <v>111</v>
      </c>
      <c r="F10" s="369"/>
      <c r="G10" s="369"/>
      <c r="H10" s="369"/>
      <c r="I10" s="369"/>
      <c r="J10" s="61"/>
      <c r="K10" s="233" t="s">
        <v>17</v>
      </c>
      <c r="L10" s="231">
        <v>15.87</v>
      </c>
      <c r="M10" s="232"/>
      <c r="P10" s="107"/>
    </row>
    <row r="11" spans="1:25" s="48" customFormat="1" ht="20.100000000000001" customHeight="1" x14ac:dyDescent="0.25">
      <c r="B11" s="103"/>
      <c r="C11" s="103"/>
      <c r="D11" s="149"/>
      <c r="E11" s="63"/>
      <c r="F11" s="63"/>
      <c r="G11" s="63"/>
      <c r="H11" s="63"/>
      <c r="I11" s="63"/>
      <c r="J11" s="61"/>
      <c r="K11" s="62"/>
      <c r="L11" s="234"/>
      <c r="M11" s="234"/>
      <c r="P11" s="107"/>
    </row>
    <row r="12" spans="1:25" s="48" customFormat="1" ht="20.100000000000001" customHeight="1" x14ac:dyDescent="0.25">
      <c r="D12" s="151"/>
      <c r="E12" s="235"/>
      <c r="F12" s="235"/>
      <c r="G12" s="235"/>
      <c r="H12" s="235"/>
      <c r="I12" s="235"/>
      <c r="J12" s="44"/>
      <c r="K12" s="65"/>
      <c r="L12" s="236"/>
      <c r="M12" s="236"/>
      <c r="P12" s="107"/>
    </row>
    <row r="13" spans="1:25" s="48" customFormat="1" ht="20.100000000000001" customHeight="1" x14ac:dyDescent="0.25">
      <c r="B13" s="321" t="s">
        <v>38</v>
      </c>
      <c r="C13" s="321"/>
      <c r="D13" s="109"/>
      <c r="E13" s="109"/>
      <c r="F13" s="322" t="s">
        <v>56</v>
      </c>
      <c r="G13" s="322"/>
      <c r="H13" s="110"/>
      <c r="I13" s="110"/>
      <c r="J13" s="110"/>
      <c r="K13" s="110"/>
      <c r="L13" s="110"/>
      <c r="M13" s="110"/>
      <c r="N13" s="110"/>
      <c r="O13" s="110"/>
      <c r="P13" s="44"/>
      <c r="Y13" s="44"/>
    </row>
    <row r="14" spans="1:25" s="48" customFormat="1" ht="20.100000000000001" customHeight="1" x14ac:dyDescent="0.25">
      <c r="B14" s="321"/>
      <c r="C14" s="321"/>
      <c r="D14" s="109"/>
      <c r="E14" s="109"/>
      <c r="F14" s="322"/>
      <c r="G14" s="322"/>
      <c r="H14" s="152"/>
      <c r="I14" s="152"/>
      <c r="J14" s="152"/>
      <c r="K14" s="152"/>
      <c r="L14" s="152"/>
      <c r="M14" s="152"/>
      <c r="N14" s="152"/>
      <c r="O14" s="152"/>
      <c r="P14" s="44"/>
      <c r="Y14" s="44"/>
    </row>
    <row r="15" spans="1:25" s="286" customFormat="1" ht="20.100000000000001" customHeight="1" x14ac:dyDescent="0.25">
      <c r="C15" s="345" t="s">
        <v>154</v>
      </c>
      <c r="D15" s="368" t="s">
        <v>36</v>
      </c>
      <c r="E15" s="368"/>
      <c r="F15" s="283"/>
      <c r="G15" s="339" t="s">
        <v>154</v>
      </c>
      <c r="H15" s="339" t="s">
        <v>27</v>
      </c>
      <c r="I15" s="339" t="s">
        <v>61</v>
      </c>
      <c r="J15" s="339" t="s">
        <v>87</v>
      </c>
      <c r="K15" s="339" t="s">
        <v>28</v>
      </c>
      <c r="L15" s="339" t="s">
        <v>27</v>
      </c>
      <c r="M15" s="339" t="s">
        <v>61</v>
      </c>
      <c r="N15" s="339" t="s">
        <v>166</v>
      </c>
      <c r="O15" s="339" t="s">
        <v>28</v>
      </c>
      <c r="P15" s="287"/>
      <c r="Y15" s="287"/>
    </row>
    <row r="16" spans="1:25" s="283" customFormat="1" ht="20.100000000000001" customHeight="1" x14ac:dyDescent="0.25">
      <c r="C16" s="346"/>
      <c r="D16" s="284" t="s">
        <v>34</v>
      </c>
      <c r="E16" s="284" t="s">
        <v>71</v>
      </c>
      <c r="G16" s="339"/>
      <c r="H16" s="339"/>
      <c r="I16" s="339"/>
      <c r="J16" s="339"/>
      <c r="K16" s="339"/>
      <c r="L16" s="339"/>
      <c r="M16" s="339"/>
      <c r="N16" s="339"/>
      <c r="O16" s="339"/>
      <c r="P16" s="287"/>
      <c r="Y16" s="287"/>
    </row>
    <row r="17" spans="3:25" s="158" customFormat="1" ht="20.100000000000001" customHeight="1" x14ac:dyDescent="0.25">
      <c r="C17" s="240" t="s">
        <v>21</v>
      </c>
      <c r="D17" s="241">
        <f>+J17/1000000</f>
        <v>0</v>
      </c>
      <c r="E17" s="241">
        <f>+N17/1000</f>
        <v>0</v>
      </c>
      <c r="G17" s="174" t="s">
        <v>21</v>
      </c>
      <c r="H17" s="175">
        <v>172</v>
      </c>
      <c r="I17" s="175" t="s">
        <v>58</v>
      </c>
      <c r="J17" s="179">
        <f>+$F$8*$L$9*H17</f>
        <v>0</v>
      </c>
      <c r="K17" s="177" t="s">
        <v>88</v>
      </c>
      <c r="L17" s="175">
        <v>7.8</v>
      </c>
      <c r="M17" s="175" t="s">
        <v>96</v>
      </c>
      <c r="N17" s="179">
        <f>+$F$9*L17</f>
        <v>0</v>
      </c>
      <c r="O17" s="180" t="s">
        <v>98</v>
      </c>
      <c r="P17" s="239"/>
      <c r="Y17" s="239"/>
    </row>
    <row r="18" spans="3:25" s="158" customFormat="1" ht="20.100000000000001" customHeight="1" x14ac:dyDescent="0.25">
      <c r="C18" s="181" t="s">
        <v>42</v>
      </c>
      <c r="D18" s="173">
        <f t="shared" ref="D18:D36" si="0">+J18/1000000</f>
        <v>0</v>
      </c>
      <c r="E18" s="173">
        <f t="shared" ref="E18:E22" si="1">+N18/1000</f>
        <v>0</v>
      </c>
      <c r="G18" s="182" t="s">
        <v>74</v>
      </c>
      <c r="H18" s="175">
        <v>155</v>
      </c>
      <c r="I18" s="175" t="s">
        <v>58</v>
      </c>
      <c r="J18" s="179">
        <f t="shared" ref="J18:J24" si="2">+$F$8*$L$9*H18</f>
        <v>0</v>
      </c>
      <c r="K18" s="177" t="s">
        <v>88</v>
      </c>
      <c r="L18" s="175">
        <v>6.86</v>
      </c>
      <c r="M18" s="175" t="s">
        <v>96</v>
      </c>
      <c r="N18" s="179">
        <f t="shared" ref="N18:N22" si="3">+$F$9*L18</f>
        <v>0</v>
      </c>
      <c r="O18" s="180" t="s">
        <v>98</v>
      </c>
      <c r="P18" s="239"/>
      <c r="Y18" s="239"/>
    </row>
    <row r="19" spans="3:25" s="158" customFormat="1" ht="20.100000000000001" customHeight="1" x14ac:dyDescent="0.25">
      <c r="C19" s="181" t="s">
        <v>43</v>
      </c>
      <c r="D19" s="173">
        <f t="shared" si="0"/>
        <v>0</v>
      </c>
      <c r="E19" s="173">
        <f t="shared" si="1"/>
        <v>0</v>
      </c>
      <c r="G19" s="182" t="s">
        <v>75</v>
      </c>
      <c r="H19" s="175">
        <v>133</v>
      </c>
      <c r="I19" s="175" t="s">
        <v>58</v>
      </c>
      <c r="J19" s="179">
        <f t="shared" si="2"/>
        <v>0</v>
      </c>
      <c r="K19" s="177" t="s">
        <v>88</v>
      </c>
      <c r="L19" s="175">
        <v>6.63</v>
      </c>
      <c r="M19" s="175" t="s">
        <v>96</v>
      </c>
      <c r="N19" s="179">
        <f t="shared" si="3"/>
        <v>0</v>
      </c>
      <c r="O19" s="180" t="s">
        <v>98</v>
      </c>
      <c r="P19" s="239"/>
      <c r="Y19" s="239"/>
    </row>
    <row r="20" spans="3:25" s="158" customFormat="1" ht="20.100000000000001" customHeight="1" x14ac:dyDescent="0.25">
      <c r="C20" s="172" t="s">
        <v>22</v>
      </c>
      <c r="D20" s="173">
        <f>+J20/1000</f>
        <v>0</v>
      </c>
      <c r="E20" s="173">
        <f t="shared" si="1"/>
        <v>0</v>
      </c>
      <c r="G20" s="174" t="s">
        <v>22</v>
      </c>
      <c r="H20" s="242">
        <v>5.4552173913043484E-2</v>
      </c>
      <c r="I20" s="175" t="s">
        <v>96</v>
      </c>
      <c r="J20" s="179">
        <f>+$F$8*H20</f>
        <v>0</v>
      </c>
      <c r="K20" s="177" t="s">
        <v>98</v>
      </c>
      <c r="L20" s="175">
        <v>2.4</v>
      </c>
      <c r="M20" s="175" t="s">
        <v>96</v>
      </c>
      <c r="N20" s="179">
        <f t="shared" si="3"/>
        <v>0</v>
      </c>
      <c r="O20" s="180" t="s">
        <v>98</v>
      </c>
      <c r="P20" s="239"/>
      <c r="Y20" s="239"/>
    </row>
    <row r="21" spans="3:25" s="158" customFormat="1" ht="20.100000000000001" customHeight="1" x14ac:dyDescent="0.25">
      <c r="C21" s="181" t="s">
        <v>1</v>
      </c>
      <c r="D21" s="173">
        <f t="shared" si="0"/>
        <v>0</v>
      </c>
      <c r="E21" s="173">
        <f t="shared" si="1"/>
        <v>0</v>
      </c>
      <c r="G21" s="182" t="s">
        <v>1</v>
      </c>
      <c r="H21" s="175">
        <v>90</v>
      </c>
      <c r="I21" s="175" t="s">
        <v>58</v>
      </c>
      <c r="J21" s="179">
        <f t="shared" si="2"/>
        <v>0</v>
      </c>
      <c r="K21" s="177" t="s">
        <v>88</v>
      </c>
      <c r="L21" s="175">
        <v>38</v>
      </c>
      <c r="M21" s="175" t="s">
        <v>96</v>
      </c>
      <c r="N21" s="179">
        <f t="shared" si="3"/>
        <v>0</v>
      </c>
      <c r="O21" s="180" t="s">
        <v>98</v>
      </c>
      <c r="P21" s="239"/>
      <c r="Y21" s="239"/>
    </row>
    <row r="22" spans="3:25" s="158" customFormat="1" ht="20.100000000000001" customHeight="1" x14ac:dyDescent="0.25">
      <c r="C22" s="172" t="s">
        <v>44</v>
      </c>
      <c r="D22" s="173">
        <f>+J22/1000</f>
        <v>0</v>
      </c>
      <c r="E22" s="173">
        <f t="shared" si="1"/>
        <v>0</v>
      </c>
      <c r="G22" s="174" t="s">
        <v>76</v>
      </c>
      <c r="H22" s="175">
        <v>6.6000000000000003E-2</v>
      </c>
      <c r="I22" s="175" t="s">
        <v>96</v>
      </c>
      <c r="J22" s="179">
        <f>+$F$8*H22</f>
        <v>0</v>
      </c>
      <c r="K22" s="177" t="s">
        <v>98</v>
      </c>
      <c r="L22" s="175">
        <v>1.05</v>
      </c>
      <c r="M22" s="175" t="s">
        <v>96</v>
      </c>
      <c r="N22" s="179">
        <f t="shared" si="3"/>
        <v>0</v>
      </c>
      <c r="O22" s="180" t="s">
        <v>98</v>
      </c>
      <c r="P22" s="239"/>
      <c r="Y22" s="239"/>
    </row>
    <row r="23" spans="3:25" s="158" customFormat="1" ht="20.100000000000001" customHeight="1" x14ac:dyDescent="0.25">
      <c r="C23" s="181" t="s">
        <v>3</v>
      </c>
      <c r="D23" s="173">
        <f>+J23/1000000000</f>
        <v>0</v>
      </c>
      <c r="E23" s="173">
        <f>+N23/1000000000</f>
        <v>0</v>
      </c>
      <c r="G23" s="182" t="s">
        <v>3</v>
      </c>
      <c r="H23" s="175">
        <v>20.6</v>
      </c>
      <c r="I23" s="175" t="s">
        <v>59</v>
      </c>
      <c r="J23" s="179">
        <f t="shared" si="2"/>
        <v>0</v>
      </c>
      <c r="K23" s="177" t="s">
        <v>89</v>
      </c>
      <c r="L23" s="175">
        <v>40</v>
      </c>
      <c r="M23" s="175" t="s">
        <v>59</v>
      </c>
      <c r="N23" s="179">
        <f>+$F$9*$L$10*L23</f>
        <v>0</v>
      </c>
      <c r="O23" s="180" t="s">
        <v>89</v>
      </c>
      <c r="P23" s="239"/>
      <c r="Y23" s="239"/>
    </row>
    <row r="24" spans="3:25" s="158" customFormat="1" ht="20.100000000000001" customHeight="1" x14ac:dyDescent="0.25">
      <c r="C24" s="181" t="s">
        <v>6</v>
      </c>
      <c r="D24" s="173">
        <f>+J24/1000000000</f>
        <v>0</v>
      </c>
      <c r="E24" s="173">
        <f>+N24/1000000000</f>
        <v>0</v>
      </c>
      <c r="G24" s="182" t="s">
        <v>6</v>
      </c>
      <c r="H24" s="175">
        <v>9.4600000000000009</v>
      </c>
      <c r="I24" s="175" t="s">
        <v>59</v>
      </c>
      <c r="J24" s="179">
        <f t="shared" si="2"/>
        <v>0</v>
      </c>
      <c r="K24" s="177" t="s">
        <v>89</v>
      </c>
      <c r="L24" s="175">
        <v>1</v>
      </c>
      <c r="M24" s="175" t="s">
        <v>59</v>
      </c>
      <c r="N24" s="179">
        <f>+$F$9*$L$10*L24</f>
        <v>0</v>
      </c>
      <c r="O24" s="180" t="s">
        <v>89</v>
      </c>
      <c r="P24" s="239"/>
      <c r="Y24" s="239"/>
    </row>
    <row r="25" spans="3:25" s="158" customFormat="1" ht="20.100000000000001" customHeight="1" x14ac:dyDescent="0.25">
      <c r="C25" s="172" t="s">
        <v>45</v>
      </c>
      <c r="D25" s="263" t="s">
        <v>25</v>
      </c>
      <c r="E25" s="263" t="s">
        <v>25</v>
      </c>
      <c r="G25" s="174" t="s">
        <v>77</v>
      </c>
      <c r="H25" s="221" t="s">
        <v>25</v>
      </c>
      <c r="I25" s="221" t="s">
        <v>25</v>
      </c>
      <c r="J25" s="243" t="s">
        <v>25</v>
      </c>
      <c r="K25" s="221" t="s">
        <v>25</v>
      </c>
      <c r="L25" s="244" t="s">
        <v>25</v>
      </c>
      <c r="M25" s="244" t="s">
        <v>25</v>
      </c>
      <c r="N25" s="243" t="s">
        <v>25</v>
      </c>
      <c r="O25" s="245" t="s">
        <v>25</v>
      </c>
      <c r="P25" s="239"/>
      <c r="Y25" s="239"/>
    </row>
    <row r="26" spans="3:25" s="158" customFormat="1" ht="20.100000000000001" customHeight="1" x14ac:dyDescent="0.25">
      <c r="C26" s="172" t="s">
        <v>46</v>
      </c>
      <c r="D26" s="263" t="s">
        <v>25</v>
      </c>
      <c r="E26" s="263" t="s">
        <v>25</v>
      </c>
      <c r="G26" s="174" t="s">
        <v>78</v>
      </c>
      <c r="H26" s="221" t="s">
        <v>25</v>
      </c>
      <c r="I26" s="221" t="s">
        <v>25</v>
      </c>
      <c r="J26" s="243" t="s">
        <v>25</v>
      </c>
      <c r="K26" s="221" t="s">
        <v>25</v>
      </c>
      <c r="L26" s="244" t="s">
        <v>25</v>
      </c>
      <c r="M26" s="244" t="s">
        <v>25</v>
      </c>
      <c r="N26" s="243" t="s">
        <v>25</v>
      </c>
      <c r="O26" s="245" t="s">
        <v>25</v>
      </c>
      <c r="P26" s="239"/>
      <c r="Y26" s="239"/>
    </row>
    <row r="27" spans="3:25" s="158" customFormat="1" ht="20.100000000000001" customHeight="1" x14ac:dyDescent="0.25">
      <c r="C27" s="172" t="s">
        <v>47</v>
      </c>
      <c r="D27" s="263" t="s">
        <v>25</v>
      </c>
      <c r="E27" s="263" t="s">
        <v>25</v>
      </c>
      <c r="G27" s="174" t="s">
        <v>79</v>
      </c>
      <c r="H27" s="221" t="s">
        <v>25</v>
      </c>
      <c r="I27" s="221" t="s">
        <v>25</v>
      </c>
      <c r="J27" s="243" t="s">
        <v>25</v>
      </c>
      <c r="K27" s="221" t="s">
        <v>25</v>
      </c>
      <c r="L27" s="244" t="s">
        <v>25</v>
      </c>
      <c r="M27" s="244" t="s">
        <v>25</v>
      </c>
      <c r="N27" s="243" t="s">
        <v>25</v>
      </c>
      <c r="O27" s="245" t="s">
        <v>25</v>
      </c>
      <c r="P27" s="239"/>
      <c r="Y27" s="239"/>
    </row>
    <row r="28" spans="3:25" s="158" customFormat="1" ht="20.100000000000001" customHeight="1" x14ac:dyDescent="0.25">
      <c r="C28" s="181" t="s">
        <v>4</v>
      </c>
      <c r="D28" s="173">
        <f>+J28/1000000000</f>
        <v>0</v>
      </c>
      <c r="E28" s="173">
        <f>+N28/1000000000</f>
        <v>0</v>
      </c>
      <c r="G28" s="182" t="s">
        <v>4</v>
      </c>
      <c r="H28" s="175">
        <v>1.76</v>
      </c>
      <c r="I28" s="175" t="s">
        <v>59</v>
      </c>
      <c r="J28" s="179">
        <f t="shared" ref="J28:J40" si="4">+$F$8*$L$9*H28</f>
        <v>0</v>
      </c>
      <c r="K28" s="177" t="s">
        <v>89</v>
      </c>
      <c r="L28" s="175">
        <v>1.4</v>
      </c>
      <c r="M28" s="175" t="s">
        <v>59</v>
      </c>
      <c r="N28" s="179">
        <f>+$F$9*$L$10*L28</f>
        <v>0</v>
      </c>
      <c r="O28" s="180" t="s">
        <v>89</v>
      </c>
      <c r="P28" s="239"/>
      <c r="Y28" s="239"/>
    </row>
    <row r="29" spans="3:25" s="158" customFormat="1" ht="20.100000000000001" customHeight="1" x14ac:dyDescent="0.25">
      <c r="C29" s="181" t="s">
        <v>7</v>
      </c>
      <c r="D29" s="173">
        <f t="shared" ref="D29:D30" si="5">+J29/1000000000</f>
        <v>0</v>
      </c>
      <c r="E29" s="173">
        <f t="shared" ref="E29:E30" si="6">+N29/1000000000</f>
        <v>0</v>
      </c>
      <c r="G29" s="182" t="s">
        <v>7</v>
      </c>
      <c r="H29" s="175">
        <v>9.0299999999999994</v>
      </c>
      <c r="I29" s="175" t="s">
        <v>59</v>
      </c>
      <c r="J29" s="179">
        <f t="shared" si="4"/>
        <v>0</v>
      </c>
      <c r="K29" s="177" t="s">
        <v>89</v>
      </c>
      <c r="L29" s="175">
        <v>2.9</v>
      </c>
      <c r="M29" s="175" t="s">
        <v>59</v>
      </c>
      <c r="N29" s="179">
        <f t="shared" ref="N29:N30" si="7">+$F$9*$L$10*L29</f>
        <v>0</v>
      </c>
      <c r="O29" s="180" t="s">
        <v>89</v>
      </c>
      <c r="P29" s="239"/>
      <c r="Y29" s="239"/>
    </row>
    <row r="30" spans="3:25" s="158" customFormat="1" ht="20.100000000000001" customHeight="1" x14ac:dyDescent="0.25">
      <c r="C30" s="181" t="s">
        <v>8</v>
      </c>
      <c r="D30" s="173">
        <f t="shared" si="5"/>
        <v>0</v>
      </c>
      <c r="E30" s="173">
        <f t="shared" si="6"/>
        <v>0</v>
      </c>
      <c r="G30" s="182" t="s">
        <v>8</v>
      </c>
      <c r="H30" s="175">
        <v>181</v>
      </c>
      <c r="I30" s="175" t="s">
        <v>59</v>
      </c>
      <c r="J30" s="179">
        <f t="shared" si="4"/>
        <v>0</v>
      </c>
      <c r="K30" s="177" t="s">
        <v>89</v>
      </c>
      <c r="L30" s="175">
        <v>130</v>
      </c>
      <c r="M30" s="175" t="s">
        <v>59</v>
      </c>
      <c r="N30" s="179">
        <f t="shared" si="7"/>
        <v>0</v>
      </c>
      <c r="O30" s="180" t="s">
        <v>89</v>
      </c>
      <c r="P30" s="239"/>
      <c r="Y30" s="239"/>
    </row>
    <row r="31" spans="3:25" s="158" customFormat="1" ht="20.100000000000001" customHeight="1" x14ac:dyDescent="0.25">
      <c r="C31" s="181" t="s">
        <v>2</v>
      </c>
      <c r="D31" s="173">
        <f t="shared" si="0"/>
        <v>0</v>
      </c>
      <c r="E31" s="173">
        <f>+N31/1000</f>
        <v>0</v>
      </c>
      <c r="G31" s="182" t="s">
        <v>2</v>
      </c>
      <c r="H31" s="175">
        <v>10.8</v>
      </c>
      <c r="I31" s="175" t="s">
        <v>58</v>
      </c>
      <c r="J31" s="179">
        <f t="shared" si="4"/>
        <v>0</v>
      </c>
      <c r="K31" s="177" t="s">
        <v>88</v>
      </c>
      <c r="L31" s="175">
        <v>6</v>
      </c>
      <c r="M31" s="175" t="s">
        <v>96</v>
      </c>
      <c r="N31" s="179">
        <f>+$F$9*L31</f>
        <v>0</v>
      </c>
      <c r="O31" s="180" t="s">
        <v>98</v>
      </c>
      <c r="P31" s="239"/>
      <c r="Y31" s="239"/>
    </row>
    <row r="32" spans="3:25" s="158" customFormat="1" ht="20.100000000000001" customHeight="1" x14ac:dyDescent="0.25">
      <c r="C32" s="204" t="s">
        <v>39</v>
      </c>
      <c r="D32" s="173">
        <f t="shared" si="0"/>
        <v>0</v>
      </c>
      <c r="E32" s="173">
        <f t="shared" ref="E32:E35" si="8">+N32/1000</f>
        <v>0</v>
      </c>
      <c r="G32" s="224" t="s">
        <v>80</v>
      </c>
      <c r="H32" s="175">
        <v>4</v>
      </c>
      <c r="I32" s="175" t="s">
        <v>58</v>
      </c>
      <c r="J32" s="179">
        <f t="shared" si="4"/>
        <v>0</v>
      </c>
      <c r="K32" s="177" t="s">
        <v>88</v>
      </c>
      <c r="L32" s="225">
        <v>3.7178784016392998E-2</v>
      </c>
      <c r="M32" s="175" t="s">
        <v>96</v>
      </c>
      <c r="N32" s="179">
        <f t="shared" ref="N32:N34" si="9">+$F$9*L32</f>
        <v>0</v>
      </c>
      <c r="O32" s="180" t="s">
        <v>98</v>
      </c>
      <c r="P32" s="239"/>
      <c r="Y32" s="239"/>
    </row>
    <row r="33" spans="3:25" s="158" customFormat="1" ht="20.100000000000001" customHeight="1" x14ac:dyDescent="0.25">
      <c r="C33" s="181" t="s">
        <v>0</v>
      </c>
      <c r="D33" s="173">
        <f t="shared" si="0"/>
        <v>0</v>
      </c>
      <c r="E33" s="173">
        <f t="shared" si="8"/>
        <v>0</v>
      </c>
      <c r="G33" s="182" t="s">
        <v>0</v>
      </c>
      <c r="H33" s="175">
        <v>81</v>
      </c>
      <c r="I33" s="175" t="s">
        <v>58</v>
      </c>
      <c r="J33" s="179">
        <f t="shared" si="4"/>
        <v>0</v>
      </c>
      <c r="K33" s="177" t="s">
        <v>88</v>
      </c>
      <c r="L33" s="175">
        <v>2.9</v>
      </c>
      <c r="M33" s="175" t="s">
        <v>96</v>
      </c>
      <c r="N33" s="179">
        <f t="shared" si="9"/>
        <v>0</v>
      </c>
      <c r="O33" s="180" t="s">
        <v>98</v>
      </c>
      <c r="P33" s="239"/>
      <c r="Y33" s="239"/>
    </row>
    <row r="34" spans="3:25" s="158" customFormat="1" ht="20.100000000000001" customHeight="1" x14ac:dyDescent="0.25">
      <c r="C34" s="204" t="s">
        <v>40</v>
      </c>
      <c r="D34" s="173">
        <f t="shared" si="0"/>
        <v>0</v>
      </c>
      <c r="E34" s="173">
        <f t="shared" si="8"/>
        <v>0</v>
      </c>
      <c r="G34" s="224" t="s">
        <v>81</v>
      </c>
      <c r="H34" s="175">
        <v>112000</v>
      </c>
      <c r="I34" s="175" t="s">
        <v>58</v>
      </c>
      <c r="J34" s="179">
        <f t="shared" si="4"/>
        <v>0</v>
      </c>
      <c r="K34" s="177" t="s">
        <v>88</v>
      </c>
      <c r="L34" s="175">
        <v>1558</v>
      </c>
      <c r="M34" s="175" t="s">
        <v>96</v>
      </c>
      <c r="N34" s="179">
        <f t="shared" si="9"/>
        <v>0</v>
      </c>
      <c r="O34" s="180" t="s">
        <v>98</v>
      </c>
      <c r="P34" s="239"/>
      <c r="Y34" s="239"/>
    </row>
    <row r="35" spans="3:25" s="158" customFormat="1" ht="20.100000000000001" customHeight="1" x14ac:dyDescent="0.25">
      <c r="C35" s="204" t="s">
        <v>41</v>
      </c>
      <c r="D35" s="173">
        <f t="shared" si="0"/>
        <v>0</v>
      </c>
      <c r="E35" s="173">
        <f t="shared" si="8"/>
        <v>0</v>
      </c>
      <c r="G35" s="224" t="s">
        <v>82</v>
      </c>
      <c r="H35" s="175">
        <v>30</v>
      </c>
      <c r="I35" s="175" t="s">
        <v>58</v>
      </c>
      <c r="J35" s="179">
        <f t="shared" si="4"/>
        <v>0</v>
      </c>
      <c r="K35" s="177" t="s">
        <v>88</v>
      </c>
      <c r="L35" s="175">
        <v>0.45</v>
      </c>
      <c r="M35" s="175" t="s">
        <v>96</v>
      </c>
      <c r="N35" s="179">
        <f>+$F$9*L35</f>
        <v>0</v>
      </c>
      <c r="O35" s="180" t="s">
        <v>98</v>
      </c>
      <c r="P35" s="239"/>
      <c r="Y35" s="239"/>
    </row>
    <row r="36" spans="3:25" s="158" customFormat="1" ht="20.100000000000001" customHeight="1" x14ac:dyDescent="0.25">
      <c r="C36" s="181" t="s">
        <v>23</v>
      </c>
      <c r="D36" s="173">
        <f t="shared" si="0"/>
        <v>0</v>
      </c>
      <c r="E36" s="263" t="s">
        <v>25</v>
      </c>
      <c r="G36" s="182" t="s">
        <v>23</v>
      </c>
      <c r="H36" s="175">
        <v>7.31</v>
      </c>
      <c r="I36" s="175" t="s">
        <v>58</v>
      </c>
      <c r="J36" s="179">
        <f t="shared" si="4"/>
        <v>0</v>
      </c>
      <c r="K36" s="177" t="s">
        <v>88</v>
      </c>
      <c r="L36" s="244" t="s">
        <v>25</v>
      </c>
      <c r="M36" s="244" t="s">
        <v>25</v>
      </c>
      <c r="N36" s="243" t="s">
        <v>25</v>
      </c>
      <c r="O36" s="245" t="s">
        <v>25</v>
      </c>
      <c r="P36" s="239"/>
      <c r="Y36" s="239"/>
    </row>
    <row r="37" spans="3:25" s="158" customFormat="1" ht="20.100000000000001" customHeight="1" x14ac:dyDescent="0.25">
      <c r="C37" s="181" t="s">
        <v>5</v>
      </c>
      <c r="D37" s="173">
        <f>+J37/1000000000</f>
        <v>0</v>
      </c>
      <c r="E37" s="173">
        <f>+N37/1000000000</f>
        <v>0</v>
      </c>
      <c r="G37" s="182" t="s">
        <v>5</v>
      </c>
      <c r="H37" s="175">
        <v>1.51</v>
      </c>
      <c r="I37" s="175" t="s">
        <v>59</v>
      </c>
      <c r="J37" s="179">
        <f t="shared" si="4"/>
        <v>0</v>
      </c>
      <c r="K37" s="177" t="s">
        <v>89</v>
      </c>
      <c r="L37" s="175">
        <v>0.5</v>
      </c>
      <c r="M37" s="175" t="s">
        <v>59</v>
      </c>
      <c r="N37" s="179">
        <f t="shared" ref="N37:N38" si="10">+$F$9*$L$10*L37</f>
        <v>0</v>
      </c>
      <c r="O37" s="180" t="s">
        <v>89</v>
      </c>
      <c r="P37" s="239"/>
      <c r="Y37" s="239"/>
    </row>
    <row r="38" spans="3:25" s="158" customFormat="1" ht="20.100000000000001" customHeight="1" x14ac:dyDescent="0.25">
      <c r="C38" s="181" t="s">
        <v>11</v>
      </c>
      <c r="D38" s="173">
        <f>+J38/1000000000</f>
        <v>0</v>
      </c>
      <c r="E38" s="173">
        <f>+N38/1000000000000</f>
        <v>0</v>
      </c>
      <c r="G38" s="182" t="s">
        <v>11</v>
      </c>
      <c r="H38" s="175">
        <v>5</v>
      </c>
      <c r="I38" s="175" t="s">
        <v>60</v>
      </c>
      <c r="J38" s="179">
        <f t="shared" si="4"/>
        <v>0</v>
      </c>
      <c r="K38" s="177" t="s">
        <v>90</v>
      </c>
      <c r="L38" s="175">
        <v>113</v>
      </c>
      <c r="M38" s="175" t="s">
        <v>100</v>
      </c>
      <c r="N38" s="179">
        <f t="shared" si="10"/>
        <v>0</v>
      </c>
      <c r="O38" s="246" t="s">
        <v>91</v>
      </c>
      <c r="P38" s="239"/>
      <c r="Y38" s="239"/>
    </row>
    <row r="39" spans="3:25" s="158" customFormat="1" ht="20.100000000000001" customHeight="1" x14ac:dyDescent="0.25">
      <c r="C39" s="181" t="s">
        <v>10</v>
      </c>
      <c r="D39" s="173">
        <f>+J39/1000000000000</f>
        <v>0</v>
      </c>
      <c r="E39" s="263" t="s">
        <v>25</v>
      </c>
      <c r="G39" s="182" t="s">
        <v>10</v>
      </c>
      <c r="H39" s="175">
        <v>50</v>
      </c>
      <c r="I39" s="175" t="s">
        <v>12</v>
      </c>
      <c r="J39" s="179">
        <f t="shared" si="4"/>
        <v>0</v>
      </c>
      <c r="K39" s="177" t="s">
        <v>106</v>
      </c>
      <c r="L39" s="244" t="s">
        <v>25</v>
      </c>
      <c r="M39" s="244" t="s">
        <v>25</v>
      </c>
      <c r="N39" s="243" t="s">
        <v>25</v>
      </c>
      <c r="O39" s="245" t="s">
        <v>25</v>
      </c>
      <c r="P39" s="239"/>
      <c r="Y39" s="239"/>
    </row>
    <row r="40" spans="3:25" s="158" customFormat="1" ht="20.100000000000001" customHeight="1" x14ac:dyDescent="0.25">
      <c r="C40" s="181" t="s">
        <v>9</v>
      </c>
      <c r="D40" s="173">
        <f>+J40/1000000000</f>
        <v>0</v>
      </c>
      <c r="E40" s="263" t="s">
        <v>25</v>
      </c>
      <c r="G40" s="182" t="s">
        <v>9</v>
      </c>
      <c r="H40" s="175">
        <v>3.5</v>
      </c>
      <c r="I40" s="175" t="s">
        <v>60</v>
      </c>
      <c r="J40" s="179">
        <f t="shared" si="4"/>
        <v>0</v>
      </c>
      <c r="K40" s="177" t="s">
        <v>90</v>
      </c>
      <c r="L40" s="244" t="s">
        <v>25</v>
      </c>
      <c r="M40" s="244" t="s">
        <v>25</v>
      </c>
      <c r="N40" s="243" t="s">
        <v>25</v>
      </c>
      <c r="O40" s="245" t="s">
        <v>25</v>
      </c>
      <c r="P40" s="239"/>
      <c r="Y40" s="239"/>
    </row>
    <row r="41" spans="3:25" s="48" customFormat="1" ht="20.100000000000001" customHeight="1" x14ac:dyDescent="0.25">
      <c r="K41" s="238"/>
      <c r="L41" s="238"/>
      <c r="M41" s="238"/>
      <c r="N41" s="238"/>
      <c r="P41" s="44"/>
      <c r="Y41" s="44"/>
    </row>
    <row r="42" spans="3:25" s="48" customFormat="1" ht="20.100000000000001" customHeight="1" x14ac:dyDescent="0.25">
      <c r="J42" s="44"/>
      <c r="K42" s="44"/>
      <c r="L42" s="44"/>
      <c r="M42" s="44"/>
      <c r="N42" s="44"/>
    </row>
    <row r="43" spans="3:25" s="48" customFormat="1" ht="20.100000000000001" customHeight="1" x14ac:dyDescent="0.25">
      <c r="J43" s="44"/>
      <c r="K43" s="44"/>
      <c r="L43" s="44"/>
      <c r="M43" s="44"/>
      <c r="N43" s="44"/>
    </row>
    <row r="44" spans="3:25" s="48" customFormat="1" ht="20.100000000000001" customHeight="1" x14ac:dyDescent="0.25">
      <c r="J44" s="44"/>
      <c r="K44" s="44"/>
      <c r="L44" s="44"/>
      <c r="M44" s="44"/>
      <c r="N44" s="44"/>
    </row>
    <row r="45" spans="3:25" s="48" customFormat="1" ht="20.100000000000001" customHeight="1" x14ac:dyDescent="0.25">
      <c r="J45" s="44"/>
      <c r="K45" s="44"/>
      <c r="L45" s="44"/>
      <c r="M45" s="44"/>
      <c r="N45" s="44"/>
    </row>
    <row r="46" spans="3:25" s="48" customFormat="1" ht="20.100000000000001" customHeight="1" x14ac:dyDescent="0.25">
      <c r="F46" s="44"/>
      <c r="G46" s="44"/>
      <c r="H46" s="44"/>
      <c r="I46" s="44"/>
      <c r="J46" s="44"/>
      <c r="K46" s="44"/>
      <c r="L46" s="44"/>
      <c r="M46" s="44"/>
      <c r="N46" s="44"/>
    </row>
    <row r="47" spans="3:25" s="48" customFormat="1" ht="20.100000000000001" customHeight="1" x14ac:dyDescent="0.25"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</row>
    <row r="48" spans="3:25" s="48" customFormat="1" ht="20.100000000000001" customHeight="1" x14ac:dyDescent="0.25"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</row>
    <row r="49" spans="3:14" s="48" customFormat="1" ht="20.100000000000001" customHeight="1" x14ac:dyDescent="0.25"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</row>
    <row r="50" spans="3:14" s="48" customFormat="1" ht="20.100000000000001" customHeight="1" x14ac:dyDescent="0.25"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</row>
    <row r="51" spans="3:14" s="48" customFormat="1" ht="20.100000000000001" customHeight="1" x14ac:dyDescent="0.25"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</row>
    <row r="52" spans="3:14" s="48" customFormat="1" ht="20.100000000000001" customHeight="1" x14ac:dyDescent="0.25">
      <c r="C52" s="237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</row>
    <row r="53" spans="3:14" s="48" customFormat="1" ht="20.100000000000001" customHeight="1" x14ac:dyDescent="0.25">
      <c r="C53" s="237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</row>
    <row r="54" spans="3:14" s="48" customFormat="1" ht="20.100000000000001" customHeight="1" x14ac:dyDescent="0.25">
      <c r="C54" s="237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</row>
    <row r="55" spans="3:14" s="48" customFormat="1" ht="20.100000000000001" customHeight="1" x14ac:dyDescent="0.25">
      <c r="C55" s="237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</row>
    <row r="56" spans="3:14" s="48" customFormat="1" ht="20.100000000000001" customHeight="1" x14ac:dyDescent="0.25">
      <c r="C56" s="237"/>
    </row>
    <row r="57" spans="3:14" s="48" customFormat="1" ht="20.100000000000001" customHeight="1" x14ac:dyDescent="0.25">
      <c r="C57" s="237"/>
    </row>
    <row r="58" spans="3:14" s="48" customFormat="1" ht="20.100000000000001" customHeight="1" x14ac:dyDescent="0.25">
      <c r="C58" s="237"/>
    </row>
    <row r="59" spans="3:14" s="48" customFormat="1" ht="20.100000000000001" customHeight="1" x14ac:dyDescent="0.25">
      <c r="C59" s="237"/>
    </row>
    <row r="60" spans="3:14" s="48" customFormat="1" ht="20.100000000000001" customHeight="1" x14ac:dyDescent="0.25">
      <c r="C60" s="237"/>
    </row>
    <row r="61" spans="3:14" s="48" customFormat="1" ht="20.100000000000001" customHeight="1" x14ac:dyDescent="0.25">
      <c r="C61" s="237"/>
    </row>
    <row r="62" spans="3:14" s="48" customFormat="1" x14ac:dyDescent="0.25">
      <c r="C62" s="237"/>
    </row>
    <row r="63" spans="3:14" s="48" customFormat="1" x14ac:dyDescent="0.25">
      <c r="C63" s="237"/>
    </row>
    <row r="64" spans="3:14" s="48" customFormat="1" x14ac:dyDescent="0.25">
      <c r="C64" s="237"/>
    </row>
    <row r="65" spans="3:3" s="48" customFormat="1" x14ac:dyDescent="0.25">
      <c r="C65" s="237"/>
    </row>
    <row r="66" spans="3:3" s="48" customFormat="1" x14ac:dyDescent="0.25">
      <c r="C66" s="237"/>
    </row>
    <row r="67" spans="3:3" s="48" customFormat="1" x14ac:dyDescent="0.25">
      <c r="C67" s="237"/>
    </row>
    <row r="68" spans="3:3" s="48" customFormat="1" x14ac:dyDescent="0.25">
      <c r="C68" s="237"/>
    </row>
    <row r="69" spans="3:3" s="48" customFormat="1" x14ac:dyDescent="0.25">
      <c r="C69" s="237"/>
    </row>
    <row r="70" spans="3:3" s="48" customFormat="1" x14ac:dyDescent="0.25">
      <c r="C70" s="237"/>
    </row>
    <row r="71" spans="3:3" s="48" customFormat="1" x14ac:dyDescent="0.25">
      <c r="C71" s="237"/>
    </row>
    <row r="72" spans="3:3" s="48" customFormat="1" x14ac:dyDescent="0.25">
      <c r="C72" s="237"/>
    </row>
    <row r="73" spans="3:3" s="48" customFormat="1" x14ac:dyDescent="0.25">
      <c r="C73" s="237"/>
    </row>
    <row r="74" spans="3:3" s="48" customFormat="1" x14ac:dyDescent="0.25">
      <c r="C74" s="237"/>
    </row>
    <row r="75" spans="3:3" s="48" customFormat="1" x14ac:dyDescent="0.25">
      <c r="C75" s="237"/>
    </row>
  </sheetData>
  <sheetProtection formatCells="0" formatColumns="0" formatRows="0" insertColumns="0" insertRows="0" insertHyperlinks="0" deleteColumns="0" deleteRows="0" sort="0" autoFilter="0" pivotTables="0"/>
  <mergeCells count="24">
    <mergeCell ref="K5:L6"/>
    <mergeCell ref="A2:E3"/>
    <mergeCell ref="C7:I7"/>
    <mergeCell ref="C5:I6"/>
    <mergeCell ref="L15:L16"/>
    <mergeCell ref="C10:D10"/>
    <mergeCell ref="C8:D9"/>
    <mergeCell ref="N15:N16"/>
    <mergeCell ref="F8:H8"/>
    <mergeCell ref="J15:J16"/>
    <mergeCell ref="K15:K16"/>
    <mergeCell ref="C15:C16"/>
    <mergeCell ref="D15:E15"/>
    <mergeCell ref="B13:C14"/>
    <mergeCell ref="G15:G16"/>
    <mergeCell ref="H15:H16"/>
    <mergeCell ref="I15:I16"/>
    <mergeCell ref="M15:M16"/>
    <mergeCell ref="F13:G14"/>
    <mergeCell ref="O15:O16"/>
    <mergeCell ref="K7:K8"/>
    <mergeCell ref="L7:L8"/>
    <mergeCell ref="E10:I10"/>
    <mergeCell ref="F9:H9"/>
  </mergeCells>
  <conditionalFormatting sqref="N7:N9 N5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N5" location="Instrucciones!A1" display="Inicio"/>
    <hyperlink ref="N7" location="'Combustibles gaseosos'!A1" display="Gaseoso"/>
    <hyperlink ref="N8" location="'Combustibles pesados'!A1" display="Líquidos Pesados"/>
    <hyperlink ref="N9" location="'Combustibles líquidos ligeros'!A1" display="Líquidos Ligeros"/>
    <hyperlink ref="N6" location="'Combustibles sólidos'!A1" display="Sólido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BI164"/>
  <sheetViews>
    <sheetView workbookViewId="0"/>
  </sheetViews>
  <sheetFormatPr baseColWidth="10" defaultColWidth="10.6640625" defaultRowHeight="15" x14ac:dyDescent="0.2"/>
  <cols>
    <col min="1" max="1" width="3.6640625" style="3" customWidth="1"/>
    <col min="2" max="2" width="12.109375" style="3" customWidth="1"/>
    <col min="3" max="20" width="12.109375" style="24" customWidth="1"/>
    <col min="21" max="22" width="12.109375" style="3" customWidth="1"/>
    <col min="23" max="27" width="10.6640625" style="3"/>
    <col min="28" max="28" width="12.44140625" style="3" customWidth="1"/>
    <col min="29" max="59" width="10.6640625" style="3"/>
    <col min="60" max="16384" width="10.6640625" style="24"/>
  </cols>
  <sheetData>
    <row r="1" spans="1:61" s="3" customFormat="1" ht="20.100000000000001" customHeight="1" x14ac:dyDescent="0.2"/>
    <row r="2" spans="1:61" s="3" customFormat="1" ht="20.100000000000001" customHeight="1" x14ac:dyDescent="0.2">
      <c r="B2" s="384" t="s">
        <v>123</v>
      </c>
      <c r="C2" s="384"/>
      <c r="D2" s="384"/>
      <c r="E2" s="384"/>
      <c r="F2" s="384"/>
      <c r="G2" s="384"/>
      <c r="H2" s="384"/>
      <c r="I2" s="384"/>
      <c r="J2" s="384"/>
      <c r="K2" s="384"/>
      <c r="L2" s="264"/>
      <c r="M2" s="265"/>
      <c r="N2" s="265"/>
      <c r="P2" s="266"/>
    </row>
    <row r="3" spans="1:61" s="3" customFormat="1" ht="20.100000000000001" customHeight="1" x14ac:dyDescent="0.2"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267"/>
      <c r="M3" s="268"/>
      <c r="N3" s="268"/>
      <c r="P3" s="266"/>
    </row>
    <row r="4" spans="1:61" s="3" customFormat="1" ht="20.100000000000001" customHeight="1" x14ac:dyDescent="0.2">
      <c r="B4" s="23"/>
      <c r="C4" s="23"/>
      <c r="D4" s="23"/>
      <c r="E4" s="23"/>
      <c r="F4" s="23"/>
      <c r="G4" s="23"/>
      <c r="H4" s="23"/>
      <c r="I4" s="23"/>
      <c r="J4" s="23"/>
      <c r="L4" s="267"/>
      <c r="M4" s="268"/>
      <c r="N4" s="268"/>
      <c r="P4" s="266"/>
    </row>
    <row r="5" spans="1:61" ht="20.100000000000001" customHeight="1" x14ac:dyDescent="0.2">
      <c r="B5" s="385" t="s">
        <v>155</v>
      </c>
      <c r="C5" s="385"/>
      <c r="D5" s="385"/>
      <c r="E5" s="19"/>
      <c r="F5" s="19"/>
      <c r="G5" s="19"/>
      <c r="H5" s="19"/>
      <c r="I5" s="19"/>
      <c r="J5" s="19"/>
      <c r="K5" s="3"/>
      <c r="L5" s="3"/>
      <c r="M5" s="3"/>
      <c r="N5" s="3"/>
      <c r="O5" s="3"/>
      <c r="P5" s="269"/>
      <c r="Q5" s="3"/>
      <c r="R5" s="3"/>
      <c r="S5" s="3"/>
      <c r="T5" s="3"/>
    </row>
    <row r="6" spans="1:61" ht="20.100000000000001" customHeight="1" x14ac:dyDescent="0.2">
      <c r="B6" s="385"/>
      <c r="C6" s="385"/>
      <c r="D6" s="385"/>
      <c r="E6" s="19"/>
      <c r="F6" s="19"/>
      <c r="G6" s="19"/>
      <c r="H6" s="19"/>
      <c r="I6" s="19"/>
      <c r="J6" s="19"/>
      <c r="K6" s="3"/>
      <c r="L6" s="3"/>
      <c r="M6" s="3"/>
      <c r="N6" s="3"/>
      <c r="O6" s="3"/>
      <c r="P6" s="3"/>
      <c r="Q6" s="3"/>
      <c r="R6" s="3"/>
      <c r="S6" s="3"/>
      <c r="T6" s="3"/>
    </row>
    <row r="7" spans="1:61" ht="20.100000000000001" customHeight="1" x14ac:dyDescent="0.2">
      <c r="B7" s="23"/>
      <c r="C7" s="386" t="s">
        <v>124</v>
      </c>
      <c r="D7" s="386"/>
      <c r="E7" s="386"/>
      <c r="F7" s="386"/>
      <c r="G7" s="386"/>
      <c r="H7" s="386"/>
      <c r="I7" s="387"/>
      <c r="J7" s="30"/>
      <c r="K7" s="2"/>
      <c r="L7" s="3"/>
      <c r="M7" s="3"/>
      <c r="N7" s="3"/>
      <c r="O7" s="3"/>
      <c r="P7" s="3"/>
      <c r="Q7" s="3"/>
      <c r="R7" s="3"/>
      <c r="S7" s="3"/>
      <c r="T7" s="3"/>
    </row>
    <row r="8" spans="1:61" ht="26.1" customHeight="1" x14ac:dyDescent="0.2">
      <c r="B8" s="23"/>
      <c r="C8" s="373" t="s">
        <v>127</v>
      </c>
      <c r="D8" s="374"/>
      <c r="E8" s="374"/>
      <c r="F8" s="318">
        <v>0</v>
      </c>
      <c r="G8" s="318"/>
      <c r="H8" s="318"/>
      <c r="I8" s="36" t="s">
        <v>126</v>
      </c>
      <c r="J8" s="31"/>
      <c r="K8" s="2"/>
      <c r="L8" s="3"/>
      <c r="M8" s="3"/>
      <c r="N8" s="3"/>
      <c r="O8" s="3"/>
      <c r="P8" s="3"/>
      <c r="Q8" s="3"/>
      <c r="R8" s="3"/>
      <c r="S8" s="3"/>
      <c r="T8" s="3"/>
    </row>
    <row r="9" spans="1:61" ht="20.100000000000001" customHeight="1" x14ac:dyDescent="0.2">
      <c r="B9" s="23"/>
      <c r="C9" s="375" t="s">
        <v>26</v>
      </c>
      <c r="D9" s="376"/>
      <c r="E9" s="377"/>
      <c r="F9" s="378" t="s">
        <v>132</v>
      </c>
      <c r="G9" s="379"/>
      <c r="H9" s="379"/>
      <c r="I9" s="380"/>
      <c r="J9" s="31"/>
      <c r="K9" s="2"/>
      <c r="L9" s="3"/>
      <c r="M9" s="3"/>
      <c r="N9" s="3"/>
      <c r="O9" s="3"/>
      <c r="P9" s="3"/>
      <c r="Q9" s="3"/>
      <c r="R9" s="3"/>
      <c r="S9" s="3"/>
      <c r="T9" s="3"/>
    </row>
    <row r="10" spans="1:61" ht="26.1" customHeight="1" x14ac:dyDescent="0.2">
      <c r="B10" s="23"/>
      <c r="C10" s="373" t="s">
        <v>128</v>
      </c>
      <c r="D10" s="374"/>
      <c r="E10" s="374"/>
      <c r="F10" s="318">
        <v>0</v>
      </c>
      <c r="G10" s="318"/>
      <c r="H10" s="318"/>
      <c r="I10" s="36" t="s">
        <v>126</v>
      </c>
      <c r="J10" s="31"/>
      <c r="K10" s="2"/>
      <c r="L10" s="3"/>
      <c r="M10" s="3"/>
      <c r="N10" s="16"/>
      <c r="O10" s="3"/>
      <c r="P10" s="3"/>
      <c r="Q10" s="3"/>
      <c r="R10" s="3"/>
      <c r="S10" s="3"/>
      <c r="T10" s="3"/>
    </row>
    <row r="11" spans="1:61" s="3" customFormat="1" ht="20.100000000000001" customHeight="1" x14ac:dyDescent="0.2">
      <c r="B11" s="23"/>
      <c r="C11" s="375" t="s">
        <v>26</v>
      </c>
      <c r="D11" s="376"/>
      <c r="E11" s="377"/>
      <c r="F11" s="381" t="s">
        <v>133</v>
      </c>
      <c r="G11" s="382"/>
      <c r="H11" s="382"/>
      <c r="I11" s="383"/>
      <c r="J11" s="32"/>
      <c r="K11" s="2"/>
      <c r="N11" s="16"/>
    </row>
    <row r="12" spans="1:61" s="3" customFormat="1" ht="20.100000000000001" customHeight="1" x14ac:dyDescent="0.2">
      <c r="B12" s="23"/>
      <c r="C12" s="23"/>
      <c r="D12" s="17"/>
      <c r="E12" s="18"/>
      <c r="F12" s="18"/>
      <c r="G12" s="18"/>
      <c r="H12" s="18"/>
      <c r="I12" s="18"/>
      <c r="J12" s="18"/>
      <c r="K12" s="2"/>
      <c r="N12" s="5"/>
    </row>
    <row r="13" spans="1:61" s="3" customFormat="1" ht="20.100000000000001" customHeight="1" x14ac:dyDescent="0.2"/>
    <row r="14" spans="1:61" s="3" customFormat="1" ht="20.100000000000001" customHeight="1" x14ac:dyDescent="0.2">
      <c r="B14" s="391" t="s">
        <v>38</v>
      </c>
      <c r="C14" s="391"/>
      <c r="D14" s="391"/>
      <c r="G14" s="38" t="s">
        <v>56</v>
      </c>
      <c r="H14" s="38"/>
      <c r="I14" s="38"/>
    </row>
    <row r="15" spans="1:61" s="3" customFormat="1" ht="20.100000000000001" customHeight="1" x14ac:dyDescent="0.2">
      <c r="B15" s="391"/>
      <c r="C15" s="391"/>
      <c r="D15" s="391"/>
      <c r="G15" s="38"/>
      <c r="H15" s="38"/>
      <c r="I15" s="38"/>
    </row>
    <row r="16" spans="1:61" s="290" customFormat="1" ht="26.1" customHeight="1" x14ac:dyDescent="0.25">
      <c r="A16" s="288"/>
      <c r="B16" s="288"/>
      <c r="C16" s="392" t="s">
        <v>154</v>
      </c>
      <c r="D16" s="393" t="s">
        <v>36</v>
      </c>
      <c r="E16" s="394"/>
      <c r="F16" s="289"/>
      <c r="G16" s="395" t="s">
        <v>154</v>
      </c>
      <c r="H16" s="388" t="s">
        <v>125</v>
      </c>
      <c r="I16" s="389"/>
      <c r="J16" s="389"/>
      <c r="K16" s="390"/>
      <c r="L16" s="388" t="s">
        <v>131</v>
      </c>
      <c r="M16" s="389"/>
      <c r="N16" s="389"/>
      <c r="O16" s="390"/>
      <c r="P16" s="288"/>
      <c r="Q16" s="288"/>
      <c r="R16" s="288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89"/>
      <c r="AF16" s="289"/>
      <c r="AG16" s="289"/>
      <c r="AH16" s="289"/>
      <c r="AI16" s="289"/>
      <c r="AJ16" s="289"/>
      <c r="AK16" s="289"/>
      <c r="AL16" s="289"/>
      <c r="AM16" s="289"/>
      <c r="AN16" s="289"/>
      <c r="AO16" s="289"/>
      <c r="AP16" s="289"/>
      <c r="AQ16" s="289"/>
      <c r="AR16" s="289"/>
      <c r="AS16" s="289"/>
      <c r="AT16" s="289"/>
      <c r="AU16" s="289"/>
      <c r="AV16" s="289"/>
      <c r="AW16" s="289"/>
      <c r="AX16" s="289"/>
      <c r="AY16" s="289"/>
      <c r="AZ16" s="289"/>
      <c r="BA16" s="289"/>
      <c r="BB16" s="289"/>
      <c r="BC16" s="289"/>
      <c r="BD16" s="289"/>
      <c r="BE16" s="289"/>
      <c r="BF16" s="289"/>
      <c r="BG16" s="288"/>
      <c r="BH16" s="288"/>
      <c r="BI16" s="288"/>
    </row>
    <row r="17" spans="1:61" s="290" customFormat="1" ht="50.25" customHeight="1" x14ac:dyDescent="0.25">
      <c r="A17" s="288"/>
      <c r="B17" s="288"/>
      <c r="C17" s="392"/>
      <c r="D17" s="291" t="s">
        <v>136</v>
      </c>
      <c r="E17" s="291" t="s">
        <v>137</v>
      </c>
      <c r="F17" s="289"/>
      <c r="G17" s="396"/>
      <c r="H17" s="292" t="s">
        <v>27</v>
      </c>
      <c r="I17" s="292" t="s">
        <v>61</v>
      </c>
      <c r="J17" s="292" t="s">
        <v>121</v>
      </c>
      <c r="K17" s="292" t="s">
        <v>28</v>
      </c>
      <c r="L17" s="292" t="s">
        <v>27</v>
      </c>
      <c r="M17" s="292" t="s">
        <v>61</v>
      </c>
      <c r="N17" s="292" t="s">
        <v>122</v>
      </c>
      <c r="O17" s="292" t="s">
        <v>28</v>
      </c>
      <c r="P17" s="288"/>
      <c r="Q17" s="288"/>
      <c r="R17" s="288"/>
      <c r="S17" s="289"/>
      <c r="T17" s="289"/>
      <c r="U17" s="289"/>
      <c r="V17" s="289"/>
      <c r="W17" s="289"/>
      <c r="X17" s="289"/>
      <c r="Y17" s="289"/>
      <c r="Z17" s="289"/>
      <c r="AA17" s="289"/>
      <c r="AB17" s="289"/>
      <c r="AC17" s="289"/>
      <c r="AD17" s="289"/>
      <c r="AE17" s="289"/>
      <c r="AF17" s="289"/>
      <c r="AG17" s="289"/>
      <c r="AH17" s="289"/>
      <c r="AI17" s="289"/>
      <c r="AJ17" s="289"/>
      <c r="AK17" s="289"/>
      <c r="AL17" s="289"/>
      <c r="AM17" s="289"/>
      <c r="AN17" s="289"/>
      <c r="AO17" s="289"/>
      <c r="AP17" s="289"/>
      <c r="AQ17" s="289"/>
      <c r="AR17" s="289"/>
      <c r="AS17" s="289"/>
      <c r="AT17" s="289"/>
      <c r="AU17" s="289"/>
      <c r="AV17" s="289"/>
      <c r="AW17" s="289"/>
      <c r="AX17" s="289"/>
      <c r="AY17" s="289"/>
      <c r="AZ17" s="289"/>
      <c r="BA17" s="289"/>
      <c r="BB17" s="289"/>
      <c r="BC17" s="289"/>
      <c r="BD17" s="289"/>
      <c r="BE17" s="289"/>
      <c r="BF17" s="289"/>
      <c r="BG17" s="288"/>
      <c r="BH17" s="288"/>
      <c r="BI17" s="288"/>
    </row>
    <row r="18" spans="1:61" s="4" customFormat="1" ht="20.100000000000001" customHeight="1" x14ac:dyDescent="0.2">
      <c r="A18" s="2"/>
      <c r="B18" s="2"/>
      <c r="C18" s="33" t="s">
        <v>21</v>
      </c>
      <c r="D18" s="20">
        <f>+J18/1000</f>
        <v>0</v>
      </c>
      <c r="E18" s="20">
        <f>+N18/1000</f>
        <v>0</v>
      </c>
      <c r="F18" s="3"/>
      <c r="G18" s="21" t="s">
        <v>21</v>
      </c>
      <c r="H18" s="9">
        <v>17</v>
      </c>
      <c r="I18" s="14" t="s">
        <v>96</v>
      </c>
      <c r="J18" s="10">
        <f>+$F$8*H18</f>
        <v>0</v>
      </c>
      <c r="K18" s="15" t="s">
        <v>98</v>
      </c>
      <c r="L18" s="9">
        <v>2.2999999999999998</v>
      </c>
      <c r="M18" s="14" t="s">
        <v>96</v>
      </c>
      <c r="N18" s="10">
        <f>+$F$10*L18</f>
        <v>0</v>
      </c>
      <c r="O18" s="15" t="s">
        <v>98</v>
      </c>
      <c r="P18" s="2"/>
      <c r="Q18" s="2"/>
      <c r="R18" s="2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2"/>
      <c r="BH18" s="2"/>
      <c r="BI18" s="2"/>
    </row>
    <row r="19" spans="1:61" s="4" customFormat="1" ht="20.100000000000001" customHeight="1" x14ac:dyDescent="0.2">
      <c r="A19" s="2"/>
      <c r="B19" s="2"/>
      <c r="C19" s="34" t="s">
        <v>42</v>
      </c>
      <c r="D19" s="37" t="s">
        <v>25</v>
      </c>
      <c r="E19" s="37" t="s">
        <v>25</v>
      </c>
      <c r="F19" s="3"/>
      <c r="G19" s="39" t="s">
        <v>112</v>
      </c>
      <c r="H19" s="9" t="s">
        <v>25</v>
      </c>
      <c r="I19" s="9" t="s">
        <v>25</v>
      </c>
      <c r="J19" s="11" t="s">
        <v>25</v>
      </c>
      <c r="K19" s="9" t="s">
        <v>25</v>
      </c>
      <c r="L19" s="9" t="s">
        <v>25</v>
      </c>
      <c r="M19" s="9" t="s">
        <v>25</v>
      </c>
      <c r="N19" s="11" t="s">
        <v>25</v>
      </c>
      <c r="O19" s="9" t="s">
        <v>25</v>
      </c>
      <c r="P19" s="2"/>
      <c r="Q19" s="2"/>
      <c r="R19" s="2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2"/>
      <c r="BH19" s="2"/>
      <c r="BI19" s="2"/>
    </row>
    <row r="20" spans="1:61" s="4" customFormat="1" ht="20.100000000000001" customHeight="1" x14ac:dyDescent="0.2">
      <c r="A20" s="2"/>
      <c r="B20" s="2"/>
      <c r="C20" s="34" t="s">
        <v>43</v>
      </c>
      <c r="D20" s="37" t="s">
        <v>25</v>
      </c>
      <c r="E20" s="37" t="s">
        <v>25</v>
      </c>
      <c r="F20" s="3"/>
      <c r="G20" s="39" t="s">
        <v>113</v>
      </c>
      <c r="H20" s="9" t="s">
        <v>25</v>
      </c>
      <c r="I20" s="9" t="s">
        <v>25</v>
      </c>
      <c r="J20" s="11" t="s">
        <v>25</v>
      </c>
      <c r="K20" s="9" t="s">
        <v>25</v>
      </c>
      <c r="L20" s="9" t="s">
        <v>25</v>
      </c>
      <c r="M20" s="9" t="s">
        <v>25</v>
      </c>
      <c r="N20" s="11" t="s">
        <v>25</v>
      </c>
      <c r="O20" s="9" t="s">
        <v>25</v>
      </c>
      <c r="P20" s="2"/>
      <c r="Q20" s="2"/>
      <c r="R20" s="2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2"/>
      <c r="BH20" s="2"/>
      <c r="BI20" s="2"/>
    </row>
    <row r="21" spans="1:61" s="4" customFormat="1" ht="20.100000000000001" customHeight="1" x14ac:dyDescent="0.2">
      <c r="A21" s="2"/>
      <c r="B21" s="2"/>
      <c r="C21" s="33" t="s">
        <v>22</v>
      </c>
      <c r="D21" s="37" t="s">
        <v>25</v>
      </c>
      <c r="E21" s="37" t="s">
        <v>25</v>
      </c>
      <c r="F21" s="3"/>
      <c r="G21" s="21" t="s">
        <v>22</v>
      </c>
      <c r="H21" s="9" t="s">
        <v>25</v>
      </c>
      <c r="I21" s="9" t="s">
        <v>25</v>
      </c>
      <c r="J21" s="11" t="s">
        <v>25</v>
      </c>
      <c r="K21" s="9" t="s">
        <v>25</v>
      </c>
      <c r="L21" s="9" t="s">
        <v>25</v>
      </c>
      <c r="M21" s="9" t="s">
        <v>25</v>
      </c>
      <c r="N21" s="11" t="s">
        <v>25</v>
      </c>
      <c r="O21" s="9" t="s">
        <v>25</v>
      </c>
      <c r="P21" s="2"/>
      <c r="Q21" s="2"/>
      <c r="R21" s="2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2"/>
      <c r="BH21" s="2"/>
      <c r="BI21" s="2"/>
    </row>
    <row r="22" spans="1:61" s="4" customFormat="1" ht="20.100000000000001" customHeight="1" x14ac:dyDescent="0.2">
      <c r="A22" s="2"/>
      <c r="B22" s="2"/>
      <c r="C22" s="34" t="s">
        <v>1</v>
      </c>
      <c r="D22" s="20">
        <f>+J22/1000</f>
        <v>0</v>
      </c>
      <c r="E22" s="20">
        <f>+N22/1000</f>
        <v>0</v>
      </c>
      <c r="F22" s="3"/>
      <c r="G22" s="39" t="s">
        <v>1</v>
      </c>
      <c r="H22" s="9">
        <v>0.19</v>
      </c>
      <c r="I22" s="14" t="s">
        <v>96</v>
      </c>
      <c r="J22" s="10">
        <f t="shared" ref="J22" si="0">+$F$8*H22</f>
        <v>0</v>
      </c>
      <c r="K22" s="15" t="s">
        <v>98</v>
      </c>
      <c r="L22" s="9">
        <v>1.5</v>
      </c>
      <c r="M22" s="14" t="s">
        <v>96</v>
      </c>
      <c r="N22" s="10">
        <f>+$F$10*L22</f>
        <v>0</v>
      </c>
      <c r="O22" s="15" t="s">
        <v>98</v>
      </c>
      <c r="P22" s="2"/>
      <c r="Q22" s="2"/>
      <c r="R22" s="2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2"/>
      <c r="BH22" s="2"/>
      <c r="BI22" s="2"/>
    </row>
    <row r="23" spans="1:61" s="4" customFormat="1" ht="20.100000000000001" customHeight="1" x14ac:dyDescent="0.2">
      <c r="A23" s="2"/>
      <c r="B23" s="2"/>
      <c r="C23" s="33" t="s">
        <v>44</v>
      </c>
      <c r="D23" s="37" t="s">
        <v>25</v>
      </c>
      <c r="E23" s="37" t="s">
        <v>25</v>
      </c>
      <c r="F23" s="3"/>
      <c r="G23" s="21" t="s">
        <v>114</v>
      </c>
      <c r="H23" s="9" t="s">
        <v>25</v>
      </c>
      <c r="I23" s="9" t="s">
        <v>25</v>
      </c>
      <c r="J23" s="11" t="s">
        <v>25</v>
      </c>
      <c r="K23" s="9" t="s">
        <v>25</v>
      </c>
      <c r="L23" s="9" t="s">
        <v>25</v>
      </c>
      <c r="M23" s="9" t="s">
        <v>25</v>
      </c>
      <c r="N23" s="11" t="s">
        <v>25</v>
      </c>
      <c r="O23" s="9" t="s">
        <v>25</v>
      </c>
      <c r="P23" s="2"/>
      <c r="Q23" s="2"/>
      <c r="R23" s="2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2"/>
      <c r="BH23" s="2"/>
      <c r="BI23" s="2"/>
    </row>
    <row r="24" spans="1:61" s="26" customFormat="1" ht="20.100000000000001" customHeight="1" x14ac:dyDescent="0.2">
      <c r="A24" s="25"/>
      <c r="B24" s="25"/>
      <c r="C24" s="34" t="s">
        <v>3</v>
      </c>
      <c r="D24" s="20">
        <f>+J24/1000000</f>
        <v>0</v>
      </c>
      <c r="E24" s="20">
        <f>+N24/1000</f>
        <v>0</v>
      </c>
      <c r="F24" s="3"/>
      <c r="G24" s="39" t="s">
        <v>3</v>
      </c>
      <c r="H24" s="9">
        <v>62</v>
      </c>
      <c r="I24" s="14" t="s">
        <v>95</v>
      </c>
      <c r="J24" s="10">
        <f t="shared" ref="J24:J25" si="1">+$F$8*H24</f>
        <v>0</v>
      </c>
      <c r="K24" s="15" t="s">
        <v>88</v>
      </c>
      <c r="L24" s="9">
        <v>36</v>
      </c>
      <c r="M24" s="14" t="s">
        <v>95</v>
      </c>
      <c r="N24" s="10">
        <f>$F$10*L24</f>
        <v>0</v>
      </c>
      <c r="O24" s="15" t="s">
        <v>88</v>
      </c>
      <c r="P24" s="25"/>
      <c r="Q24" s="25"/>
      <c r="R24" s="25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25"/>
      <c r="BH24" s="25"/>
      <c r="BI24" s="25"/>
    </row>
    <row r="25" spans="1:61" s="26" customFormat="1" ht="20.100000000000001" customHeight="1" x14ac:dyDescent="0.2">
      <c r="A25" s="25"/>
      <c r="B25" s="25"/>
      <c r="C25" s="34" t="s">
        <v>6</v>
      </c>
      <c r="D25" s="20">
        <f>+J25/1000000</f>
        <v>0</v>
      </c>
      <c r="E25" s="20">
        <f>+N25/1000</f>
        <v>0</v>
      </c>
      <c r="F25" s="3"/>
      <c r="G25" s="39" t="s">
        <v>6</v>
      </c>
      <c r="H25" s="9">
        <v>0.2</v>
      </c>
      <c r="I25" s="14" t="s">
        <v>95</v>
      </c>
      <c r="J25" s="10">
        <f t="shared" si="1"/>
        <v>0</v>
      </c>
      <c r="K25" s="15" t="s">
        <v>88</v>
      </c>
      <c r="L25" s="9">
        <v>0.1</v>
      </c>
      <c r="M25" s="14" t="s">
        <v>95</v>
      </c>
      <c r="N25" s="10">
        <f>$F$10*L25</f>
        <v>0</v>
      </c>
      <c r="O25" s="15" t="s">
        <v>88</v>
      </c>
      <c r="P25" s="25"/>
      <c r="Q25" s="25"/>
      <c r="R25" s="25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25"/>
      <c r="BH25" s="25"/>
      <c r="BI25" s="25"/>
    </row>
    <row r="26" spans="1:61" s="28" customFormat="1" ht="20.100000000000001" customHeight="1" x14ac:dyDescent="0.2">
      <c r="A26" s="27"/>
      <c r="B26" s="27"/>
      <c r="C26" s="33" t="s">
        <v>45</v>
      </c>
      <c r="D26" s="37" t="s">
        <v>85</v>
      </c>
      <c r="E26" s="37" t="s">
        <v>85</v>
      </c>
      <c r="F26" s="3"/>
      <c r="G26" s="21" t="s">
        <v>115</v>
      </c>
      <c r="H26" s="14" t="s">
        <v>85</v>
      </c>
      <c r="I26" s="14" t="s">
        <v>85</v>
      </c>
      <c r="J26" s="13" t="s">
        <v>85</v>
      </c>
      <c r="K26" s="14" t="s">
        <v>85</v>
      </c>
      <c r="L26" s="9" t="s">
        <v>85</v>
      </c>
      <c r="M26" s="9" t="s">
        <v>85</v>
      </c>
      <c r="N26" s="29" t="s">
        <v>85</v>
      </c>
      <c r="O26" s="9" t="s">
        <v>85</v>
      </c>
      <c r="P26" s="27"/>
      <c r="Q26" s="27"/>
      <c r="R26" s="27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27"/>
      <c r="BH26" s="27"/>
      <c r="BI26" s="27"/>
    </row>
    <row r="27" spans="1:61" s="28" customFormat="1" ht="20.100000000000001" customHeight="1" x14ac:dyDescent="0.2">
      <c r="A27" s="27"/>
      <c r="B27" s="27"/>
      <c r="C27" s="33" t="s">
        <v>46</v>
      </c>
      <c r="D27" s="37" t="s">
        <v>85</v>
      </c>
      <c r="E27" s="37" t="s">
        <v>85</v>
      </c>
      <c r="F27" s="3"/>
      <c r="G27" s="21" t="s">
        <v>116</v>
      </c>
      <c r="H27" s="14" t="s">
        <v>85</v>
      </c>
      <c r="I27" s="14" t="s">
        <v>85</v>
      </c>
      <c r="J27" s="13" t="s">
        <v>85</v>
      </c>
      <c r="K27" s="14" t="s">
        <v>85</v>
      </c>
      <c r="L27" s="9" t="s">
        <v>85</v>
      </c>
      <c r="M27" s="9" t="s">
        <v>85</v>
      </c>
      <c r="N27" s="29" t="s">
        <v>85</v>
      </c>
      <c r="O27" s="9" t="s">
        <v>85</v>
      </c>
      <c r="P27" s="27"/>
      <c r="Q27" s="27"/>
      <c r="R27" s="27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27"/>
      <c r="BH27" s="27"/>
      <c r="BI27" s="27"/>
    </row>
    <row r="28" spans="1:61" s="28" customFormat="1" ht="20.100000000000001" customHeight="1" x14ac:dyDescent="0.2">
      <c r="A28" s="27"/>
      <c r="B28" s="27"/>
      <c r="C28" s="33" t="s">
        <v>47</v>
      </c>
      <c r="D28" s="37" t="s">
        <v>85</v>
      </c>
      <c r="E28" s="37" t="s">
        <v>85</v>
      </c>
      <c r="F28" s="3"/>
      <c r="G28" s="21" t="s">
        <v>117</v>
      </c>
      <c r="H28" s="14" t="s">
        <v>85</v>
      </c>
      <c r="I28" s="14" t="s">
        <v>85</v>
      </c>
      <c r="J28" s="13" t="s">
        <v>85</v>
      </c>
      <c r="K28" s="14" t="s">
        <v>85</v>
      </c>
      <c r="L28" s="9" t="s">
        <v>85</v>
      </c>
      <c r="M28" s="9" t="s">
        <v>85</v>
      </c>
      <c r="N28" s="29" t="s">
        <v>85</v>
      </c>
      <c r="O28" s="9" t="s">
        <v>85</v>
      </c>
      <c r="P28" s="27"/>
      <c r="Q28" s="27"/>
      <c r="R28" s="27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27"/>
      <c r="BH28" s="27"/>
      <c r="BI28" s="27"/>
    </row>
    <row r="29" spans="1:61" s="26" customFormat="1" ht="20.100000000000001" customHeight="1" x14ac:dyDescent="0.2">
      <c r="A29" s="25"/>
      <c r="B29" s="25"/>
      <c r="C29" s="34" t="s">
        <v>4</v>
      </c>
      <c r="D29" s="20">
        <f>+J29/1000000</f>
        <v>0</v>
      </c>
      <c r="E29" s="20">
        <f>+N29/1000</f>
        <v>0</v>
      </c>
      <c r="F29" s="3"/>
      <c r="G29" s="39" t="s">
        <v>4</v>
      </c>
      <c r="H29" s="9">
        <v>8</v>
      </c>
      <c r="I29" s="14" t="s">
        <v>95</v>
      </c>
      <c r="J29" s="10">
        <f t="shared" ref="J29:J30" si="2">+$F$8*H29</f>
        <v>0</v>
      </c>
      <c r="K29" s="15" t="s">
        <v>88</v>
      </c>
      <c r="L29" s="9">
        <v>3</v>
      </c>
      <c r="M29" s="14" t="s">
        <v>95</v>
      </c>
      <c r="N29" s="10">
        <f>$F$10*L29</f>
        <v>0</v>
      </c>
      <c r="O29" s="15" t="s">
        <v>88</v>
      </c>
      <c r="P29" s="25"/>
      <c r="Q29" s="25"/>
      <c r="R29" s="25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25"/>
      <c r="BH29" s="25"/>
      <c r="BI29" s="25"/>
    </row>
    <row r="30" spans="1:61" s="26" customFormat="1" ht="20.100000000000001" customHeight="1" x14ac:dyDescent="0.2">
      <c r="A30" s="25"/>
      <c r="B30" s="25"/>
      <c r="C30" s="34" t="s">
        <v>7</v>
      </c>
      <c r="D30" s="20">
        <f>+J30/1000000</f>
        <v>0</v>
      </c>
      <c r="E30" s="20">
        <f>+N30/1000</f>
        <v>0</v>
      </c>
      <c r="F30" s="3"/>
      <c r="G30" s="39" t="s">
        <v>7</v>
      </c>
      <c r="H30" s="9">
        <v>2</v>
      </c>
      <c r="I30" s="14" t="s">
        <v>95</v>
      </c>
      <c r="J30" s="10">
        <f t="shared" si="2"/>
        <v>0</v>
      </c>
      <c r="K30" s="15" t="s">
        <v>88</v>
      </c>
      <c r="L30" s="9">
        <v>0.4</v>
      </c>
      <c r="M30" s="14" t="s">
        <v>95</v>
      </c>
      <c r="N30" s="10">
        <f>$F$10*L30</f>
        <v>0</v>
      </c>
      <c r="O30" s="15" t="s">
        <v>88</v>
      </c>
      <c r="P30" s="25"/>
      <c r="Q30" s="25"/>
      <c r="R30" s="25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25"/>
      <c r="BH30" s="25"/>
      <c r="BI30" s="25"/>
    </row>
    <row r="31" spans="1:61" s="26" customFormat="1" ht="20.100000000000001" customHeight="1" x14ac:dyDescent="0.2">
      <c r="A31" s="25"/>
      <c r="B31" s="25"/>
      <c r="C31" s="34" t="s">
        <v>8</v>
      </c>
      <c r="D31" s="37" t="s">
        <v>25</v>
      </c>
      <c r="E31" s="37" t="s">
        <v>25</v>
      </c>
      <c r="F31" s="3"/>
      <c r="G31" s="39" t="s">
        <v>8</v>
      </c>
      <c r="H31" s="12" t="s">
        <v>25</v>
      </c>
      <c r="I31" s="12" t="s">
        <v>25</v>
      </c>
      <c r="J31" s="11" t="s">
        <v>25</v>
      </c>
      <c r="K31" s="12" t="s">
        <v>25</v>
      </c>
      <c r="L31" s="12" t="s">
        <v>25</v>
      </c>
      <c r="M31" s="12" t="s">
        <v>25</v>
      </c>
      <c r="N31" s="11" t="s">
        <v>25</v>
      </c>
      <c r="O31" s="12" t="s">
        <v>25</v>
      </c>
      <c r="P31" s="25"/>
      <c r="Q31" s="25"/>
      <c r="R31" s="25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25"/>
      <c r="BH31" s="25"/>
      <c r="BI31" s="25"/>
    </row>
    <row r="32" spans="1:61" s="4" customFormat="1" ht="20.100000000000001" customHeight="1" x14ac:dyDescent="0.2">
      <c r="A32" s="2"/>
      <c r="B32" s="2"/>
      <c r="C32" s="34" t="s">
        <v>2</v>
      </c>
      <c r="D32" s="20">
        <f>+J32/1000</f>
        <v>0</v>
      </c>
      <c r="E32" s="20">
        <f>+N32/1000</f>
        <v>0</v>
      </c>
      <c r="F32" s="3"/>
      <c r="G32" s="39" t="s">
        <v>2</v>
      </c>
      <c r="H32" s="12">
        <v>0.54</v>
      </c>
      <c r="I32" s="14" t="s">
        <v>96</v>
      </c>
      <c r="J32" s="10">
        <f t="shared" ref="J32" si="3">+$F$8*H32</f>
        <v>0</v>
      </c>
      <c r="K32" s="15" t="s">
        <v>98</v>
      </c>
      <c r="L32" s="9">
        <v>1.1000000000000001</v>
      </c>
      <c r="M32" s="14" t="s">
        <v>96</v>
      </c>
      <c r="N32" s="10">
        <f>+$F$10*L32</f>
        <v>0</v>
      </c>
      <c r="O32" s="15" t="s">
        <v>98</v>
      </c>
      <c r="P32" s="2"/>
      <c r="Q32" s="2"/>
      <c r="R32" s="2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2"/>
      <c r="BH32" s="2"/>
      <c r="BI32" s="2"/>
    </row>
    <row r="33" spans="1:61" s="4" customFormat="1" ht="20.100000000000001" customHeight="1" x14ac:dyDescent="0.2">
      <c r="A33" s="2"/>
      <c r="B33" s="2"/>
      <c r="C33" s="35" t="s">
        <v>39</v>
      </c>
      <c r="D33" s="37" t="s">
        <v>25</v>
      </c>
      <c r="E33" s="37" t="s">
        <v>25</v>
      </c>
      <c r="F33" s="3"/>
      <c r="G33" s="22" t="s">
        <v>118</v>
      </c>
      <c r="H33" s="14" t="s">
        <v>85</v>
      </c>
      <c r="I33" s="14" t="s">
        <v>85</v>
      </c>
      <c r="J33" s="13" t="s">
        <v>85</v>
      </c>
      <c r="K33" s="14" t="s">
        <v>85</v>
      </c>
      <c r="L33" s="14" t="s">
        <v>85</v>
      </c>
      <c r="M33" s="14" t="s">
        <v>85</v>
      </c>
      <c r="N33" s="13" t="s">
        <v>85</v>
      </c>
      <c r="O33" s="14" t="s">
        <v>85</v>
      </c>
      <c r="P33" s="2"/>
      <c r="Q33" s="2"/>
      <c r="R33" s="2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2"/>
      <c r="BH33" s="2"/>
      <c r="BI33" s="2"/>
    </row>
    <row r="34" spans="1:61" s="4" customFormat="1" ht="20.100000000000001" customHeight="1" x14ac:dyDescent="0.2">
      <c r="A34" s="2"/>
      <c r="B34" s="2"/>
      <c r="C34" s="34" t="s">
        <v>0</v>
      </c>
      <c r="D34" s="20">
        <f>+J34/1000</f>
        <v>0</v>
      </c>
      <c r="E34" s="20">
        <f>+N34/1000</f>
        <v>0</v>
      </c>
      <c r="F34" s="3"/>
      <c r="G34" s="39" t="s">
        <v>0</v>
      </c>
      <c r="H34" s="12">
        <v>2.2999999999999998</v>
      </c>
      <c r="I34" s="14" t="s">
        <v>96</v>
      </c>
      <c r="J34" s="10">
        <f t="shared" ref="J34" si="4">+$F$8*H34</f>
        <v>0</v>
      </c>
      <c r="K34" s="15" t="s">
        <v>98</v>
      </c>
      <c r="L34" s="9">
        <v>1.8</v>
      </c>
      <c r="M34" s="14" t="s">
        <v>96</v>
      </c>
      <c r="N34" s="10">
        <f>+$F$10*L34</f>
        <v>0</v>
      </c>
      <c r="O34" s="15" t="s">
        <v>98</v>
      </c>
      <c r="P34" s="2"/>
      <c r="Q34" s="2"/>
      <c r="R34" s="2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2"/>
      <c r="BH34" s="2"/>
      <c r="BI34" s="2"/>
    </row>
    <row r="35" spans="1:61" s="4" customFormat="1" ht="20.100000000000001" customHeight="1" x14ac:dyDescent="0.2">
      <c r="A35" s="2"/>
      <c r="B35" s="2"/>
      <c r="C35" s="35" t="s">
        <v>40</v>
      </c>
      <c r="D35" s="37" t="s">
        <v>25</v>
      </c>
      <c r="E35" s="37" t="s">
        <v>25</v>
      </c>
      <c r="F35" s="3"/>
      <c r="G35" s="22" t="s">
        <v>119</v>
      </c>
      <c r="H35" s="12" t="s">
        <v>25</v>
      </c>
      <c r="I35" s="12" t="s">
        <v>25</v>
      </c>
      <c r="J35" s="11" t="s">
        <v>25</v>
      </c>
      <c r="K35" s="12" t="s">
        <v>25</v>
      </c>
      <c r="L35" s="9" t="s">
        <v>25</v>
      </c>
      <c r="M35" s="9" t="s">
        <v>25</v>
      </c>
      <c r="N35" s="11" t="s">
        <v>25</v>
      </c>
      <c r="O35" s="9" t="s">
        <v>25</v>
      </c>
      <c r="P35" s="2"/>
      <c r="Q35" s="2"/>
      <c r="R35" s="2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2"/>
      <c r="BH35" s="2"/>
      <c r="BI35" s="2"/>
    </row>
    <row r="36" spans="1:61" s="4" customFormat="1" ht="20.100000000000001" customHeight="1" x14ac:dyDescent="0.2">
      <c r="A36" s="2"/>
      <c r="B36" s="2"/>
      <c r="C36" s="35" t="s">
        <v>41</v>
      </c>
      <c r="D36" s="37" t="s">
        <v>25</v>
      </c>
      <c r="E36" s="37" t="s">
        <v>25</v>
      </c>
      <c r="F36" s="3"/>
      <c r="G36" s="22" t="s">
        <v>120</v>
      </c>
      <c r="H36" s="12" t="s">
        <v>25</v>
      </c>
      <c r="I36" s="12" t="s">
        <v>25</v>
      </c>
      <c r="J36" s="11" t="s">
        <v>25</v>
      </c>
      <c r="K36" s="12" t="s">
        <v>25</v>
      </c>
      <c r="L36" s="9" t="s">
        <v>25</v>
      </c>
      <c r="M36" s="9" t="s">
        <v>25</v>
      </c>
      <c r="N36" s="11" t="s">
        <v>25</v>
      </c>
      <c r="O36" s="9" t="s">
        <v>25</v>
      </c>
      <c r="P36" s="2"/>
      <c r="Q36" s="2"/>
      <c r="R36" s="2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2"/>
      <c r="BH36" s="2"/>
      <c r="BI36" s="2"/>
    </row>
    <row r="37" spans="1:61" s="4" customFormat="1" ht="20.100000000000001" customHeight="1" x14ac:dyDescent="0.2">
      <c r="A37" s="2"/>
      <c r="B37" s="2"/>
      <c r="C37" s="34" t="s">
        <v>23</v>
      </c>
      <c r="D37" s="20">
        <f>+J37/1000</f>
        <v>0</v>
      </c>
      <c r="E37" s="20">
        <f>+N37/1000</f>
        <v>0</v>
      </c>
      <c r="F37" s="3"/>
      <c r="G37" s="39" t="s">
        <v>23</v>
      </c>
      <c r="H37" s="12">
        <v>0.7</v>
      </c>
      <c r="I37" s="14" t="s">
        <v>96</v>
      </c>
      <c r="J37" s="10">
        <f t="shared" ref="J37" si="5">+$F$8*H37</f>
        <v>0</v>
      </c>
      <c r="K37" s="15" t="s">
        <v>98</v>
      </c>
      <c r="L37" s="12">
        <v>0.7</v>
      </c>
      <c r="M37" s="14" t="s">
        <v>96</v>
      </c>
      <c r="N37" s="10">
        <f>+$F$10*L37</f>
        <v>0</v>
      </c>
      <c r="O37" s="15" t="s">
        <v>98</v>
      </c>
      <c r="P37" s="2"/>
      <c r="Q37" s="2"/>
      <c r="R37" s="2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2"/>
      <c r="BH37" s="2"/>
      <c r="BI37" s="2"/>
    </row>
    <row r="38" spans="1:61" s="26" customFormat="1" ht="20.100000000000001" customHeight="1" x14ac:dyDescent="0.2">
      <c r="A38" s="25"/>
      <c r="B38" s="25"/>
      <c r="C38" s="34" t="s">
        <v>5</v>
      </c>
      <c r="D38" s="20">
        <f>+J38/1000000</f>
        <v>0</v>
      </c>
      <c r="E38" s="20">
        <f>+N38/1000000</f>
        <v>0</v>
      </c>
      <c r="F38" s="3"/>
      <c r="G38" s="39" t="s">
        <v>5</v>
      </c>
      <c r="H38" s="12">
        <v>43</v>
      </c>
      <c r="I38" s="14" t="s">
        <v>95</v>
      </c>
      <c r="J38" s="10">
        <f t="shared" ref="J38" si="6">+$F$8*H38</f>
        <v>0</v>
      </c>
      <c r="K38" s="15" t="s">
        <v>88</v>
      </c>
      <c r="L38" s="9">
        <v>54</v>
      </c>
      <c r="M38" s="14" t="s">
        <v>95</v>
      </c>
      <c r="N38" s="10">
        <f t="shared" ref="N38:N41" si="7">+$F$10*L38</f>
        <v>0</v>
      </c>
      <c r="O38" s="15" t="s">
        <v>88</v>
      </c>
      <c r="P38" s="25"/>
      <c r="Q38" s="25"/>
      <c r="R38" s="25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25"/>
      <c r="BH38" s="25"/>
      <c r="BI38" s="25"/>
    </row>
    <row r="39" spans="1:61" s="4" customFormat="1" ht="20.100000000000001" customHeight="1" x14ac:dyDescent="0.2">
      <c r="A39" s="2"/>
      <c r="B39" s="2"/>
      <c r="C39" s="34" t="s">
        <v>11</v>
      </c>
      <c r="D39" s="20">
        <f>+J39/1000000</f>
        <v>0</v>
      </c>
      <c r="E39" s="20">
        <f>+N39/1000000</f>
        <v>0</v>
      </c>
      <c r="F39" s="3"/>
      <c r="G39" s="39" t="s">
        <v>11</v>
      </c>
      <c r="H39" s="12">
        <v>0.1</v>
      </c>
      <c r="I39" s="14" t="s">
        <v>95</v>
      </c>
      <c r="J39" s="10">
        <f t="shared" ref="J39" si="8">+$F$8*H39</f>
        <v>0</v>
      </c>
      <c r="K39" s="15" t="s">
        <v>88</v>
      </c>
      <c r="L39" s="9">
        <v>0.1</v>
      </c>
      <c r="M39" s="14" t="s">
        <v>95</v>
      </c>
      <c r="N39" s="10">
        <f t="shared" si="7"/>
        <v>0</v>
      </c>
      <c r="O39" s="15" t="s">
        <v>88</v>
      </c>
      <c r="P39" s="2"/>
      <c r="Q39" s="2"/>
      <c r="R39" s="2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2"/>
      <c r="BH39" s="2"/>
      <c r="BI39" s="2"/>
    </row>
    <row r="40" spans="1:61" s="4" customFormat="1" ht="20.100000000000001" customHeight="1" x14ac:dyDescent="0.2">
      <c r="A40" s="2"/>
      <c r="B40" s="2"/>
      <c r="C40" s="34" t="s">
        <v>10</v>
      </c>
      <c r="D40" s="20">
        <f>+J40/1000000000</f>
        <v>0</v>
      </c>
      <c r="E40" s="20">
        <f>+N40/1000000000</f>
        <v>0</v>
      </c>
      <c r="F40" s="3"/>
      <c r="G40" s="39" t="s">
        <v>10</v>
      </c>
      <c r="H40" s="9">
        <v>40</v>
      </c>
      <c r="I40" s="14" t="s">
        <v>129</v>
      </c>
      <c r="J40" s="10">
        <f>+$F$8*H40</f>
        <v>0</v>
      </c>
      <c r="K40" s="15" t="s">
        <v>130</v>
      </c>
      <c r="L40" s="12">
        <v>40</v>
      </c>
      <c r="M40" s="14" t="s">
        <v>129</v>
      </c>
      <c r="N40" s="10">
        <f t="shared" si="7"/>
        <v>0</v>
      </c>
      <c r="O40" s="15" t="s">
        <v>130</v>
      </c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2"/>
      <c r="BH40" s="2"/>
      <c r="BI40" s="2"/>
    </row>
    <row r="41" spans="1:61" s="26" customFormat="1" ht="20.100000000000001" customHeight="1" x14ac:dyDescent="0.2">
      <c r="A41" s="25"/>
      <c r="B41" s="25"/>
      <c r="C41" s="34" t="s">
        <v>9</v>
      </c>
      <c r="D41" s="20">
        <f>+J41/1000000</f>
        <v>0</v>
      </c>
      <c r="E41" s="20">
        <f>+N41/1000000</f>
        <v>0</v>
      </c>
      <c r="F41" s="3"/>
      <c r="G41" s="39" t="s">
        <v>9</v>
      </c>
      <c r="H41" s="9">
        <v>0.02</v>
      </c>
      <c r="I41" s="14" t="s">
        <v>95</v>
      </c>
      <c r="J41" s="10">
        <f t="shared" ref="J41" si="9">+$F$8*H41</f>
        <v>0</v>
      </c>
      <c r="K41" s="15" t="s">
        <v>88</v>
      </c>
      <c r="L41" s="9">
        <v>0.02</v>
      </c>
      <c r="M41" s="14" t="s">
        <v>95</v>
      </c>
      <c r="N41" s="10">
        <f t="shared" si="7"/>
        <v>0</v>
      </c>
      <c r="O41" s="14" t="s">
        <v>88</v>
      </c>
      <c r="P41" s="25"/>
      <c r="Q41" s="25"/>
      <c r="R41" s="25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25"/>
      <c r="BH41" s="25"/>
      <c r="BI41" s="25"/>
    </row>
    <row r="42" spans="1:61" s="3" customFormat="1" ht="20.100000000000001" customHeight="1" x14ac:dyDescent="0.2"/>
    <row r="43" spans="1:61" s="3" customFormat="1" ht="20.100000000000001" customHeight="1" x14ac:dyDescent="0.2"/>
    <row r="44" spans="1:61" s="3" customFormat="1" ht="20.100000000000001" customHeight="1" x14ac:dyDescent="0.2"/>
    <row r="45" spans="1:61" s="3" customFormat="1" ht="20.100000000000001" customHeight="1" x14ac:dyDescent="0.2"/>
    <row r="46" spans="1:61" s="3" customFormat="1" ht="20.100000000000001" customHeight="1" x14ac:dyDescent="0.2"/>
    <row r="47" spans="1:61" s="3" customFormat="1" ht="20.100000000000001" customHeight="1" x14ac:dyDescent="0.2"/>
    <row r="48" spans="1:61" s="3" customFormat="1" ht="20.100000000000001" customHeight="1" x14ac:dyDescent="0.2"/>
    <row r="49" s="3" customFormat="1" ht="20.100000000000001" customHeight="1" x14ac:dyDescent="0.2"/>
    <row r="50" s="3" customFormat="1" ht="20.100000000000001" customHeight="1" x14ac:dyDescent="0.2"/>
    <row r="51" s="3" customFormat="1" ht="20.100000000000001" customHeight="1" x14ac:dyDescent="0.2"/>
    <row r="52" s="3" customFormat="1" ht="20.100000000000001" customHeight="1" x14ac:dyDescent="0.2"/>
    <row r="53" s="3" customFormat="1" ht="20.100000000000001" customHeight="1" x14ac:dyDescent="0.2"/>
    <row r="54" s="3" customFormat="1" ht="20.100000000000001" customHeight="1" x14ac:dyDescent="0.2"/>
    <row r="55" s="3" customFormat="1" ht="20.100000000000001" customHeight="1" x14ac:dyDescent="0.2"/>
    <row r="56" s="3" customFormat="1" ht="20.100000000000001" customHeight="1" x14ac:dyDescent="0.2"/>
    <row r="57" s="3" customFormat="1" ht="20.100000000000001" customHeight="1" x14ac:dyDescent="0.2"/>
    <row r="58" s="3" customFormat="1" ht="20.100000000000001" customHeight="1" x14ac:dyDescent="0.2"/>
    <row r="59" s="3" customFormat="1" ht="20.100000000000001" customHeight="1" x14ac:dyDescent="0.2"/>
    <row r="60" s="3" customFormat="1" ht="20.100000000000001" customHeight="1" x14ac:dyDescent="0.2"/>
    <row r="61" s="3" customFormat="1" ht="20.100000000000001" customHeight="1" x14ac:dyDescent="0.2"/>
    <row r="62" s="3" customFormat="1" ht="20.100000000000001" customHeight="1" x14ac:dyDescent="0.2"/>
    <row r="63" s="3" customFormat="1" ht="20.100000000000001" customHeight="1" x14ac:dyDescent="0.2"/>
    <row r="64" s="3" customFormat="1" ht="20.100000000000001" customHeight="1" x14ac:dyDescent="0.2"/>
    <row r="65" s="3" customFormat="1" ht="20.100000000000001" customHeigh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</sheetData>
  <sheetProtection formatCells="0" formatColumns="0" formatRows="0" insertColumns="0" insertRows="0" insertHyperlinks="0" deleteColumns="0" deleteRows="0" sort="0" autoFilter="0" pivotTables="0"/>
  <mergeCells count="17">
    <mergeCell ref="H16:K16"/>
    <mergeCell ref="L16:O16"/>
    <mergeCell ref="B14:D15"/>
    <mergeCell ref="C16:C17"/>
    <mergeCell ref="C11:E11"/>
    <mergeCell ref="D16:E16"/>
    <mergeCell ref="G16:G17"/>
    <mergeCell ref="B2:K3"/>
    <mergeCell ref="B5:D6"/>
    <mergeCell ref="C7:I7"/>
    <mergeCell ref="C8:E8"/>
    <mergeCell ref="F8:H8"/>
    <mergeCell ref="C10:E10"/>
    <mergeCell ref="F10:H10"/>
    <mergeCell ref="C9:E9"/>
    <mergeCell ref="F9:I9"/>
    <mergeCell ref="F11:I11"/>
  </mergeCells>
  <conditionalFormatting sqref="P2:P4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/>
  <ignoredErrors>
    <ignoredError sqref="D40:E40" 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Instrucciones</vt:lpstr>
      <vt:lpstr>Total</vt:lpstr>
      <vt:lpstr>Combustibles sólidos</vt:lpstr>
      <vt:lpstr>Combustibles gaseosos</vt:lpstr>
      <vt:lpstr>Combustibles pesados</vt:lpstr>
      <vt:lpstr>Combustibles líquidos ligeros</vt:lpstr>
      <vt:lpstr>Biomasa</vt:lpstr>
      <vt:lpstr>Desechos peligrosos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 Selle</dc:creator>
  <cp:lastModifiedBy>Evelyn Cazorla</cp:lastModifiedBy>
  <cp:lastPrinted>2020-02-02T18:24:59Z</cp:lastPrinted>
  <dcterms:created xsi:type="dcterms:W3CDTF">2020-01-02T18:23:47Z</dcterms:created>
  <dcterms:modified xsi:type="dcterms:W3CDTF">2021-10-19T16:48:01Z</dcterms:modified>
</cp:coreProperties>
</file>